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310" windowHeight="6855" activeTab="1"/>
  </bookViews>
  <sheets>
    <sheet name="Доходы_2018" sheetId="1" r:id="rId1"/>
    <sheet name="Расходы_2018" sheetId="2" r:id="rId2"/>
    <sheet name="Источники" sheetId="3" r:id="rId3"/>
  </sheets>
  <externalReferences>
    <externalReference r:id="rId6"/>
    <externalReference r:id="rId7"/>
  </externalReferences>
  <definedNames>
    <definedName name="_xlnm.Print_Titles" localSheetId="0">'Доходы_2018'!$4:$6</definedName>
    <definedName name="_xlnm.Print_Titles" localSheetId="2">'Источники'!$1:$6</definedName>
    <definedName name="_xlnm.Print_Titles" localSheetId="1">'Расходы_2018'!$15:$15</definedName>
    <definedName name="_xlnm.Print_Area" localSheetId="0">'Доходы_2018'!$A$1:$F$65</definedName>
    <definedName name="_xlnm.Print_Area" localSheetId="1">'Расходы_2018'!$A$1:$N$134</definedName>
  </definedNames>
  <calcPr fullCalcOnLoad="1"/>
</workbook>
</file>

<file path=xl/comments2.xml><?xml version="1.0" encoding="utf-8"?>
<comments xmlns="http://schemas.openxmlformats.org/spreadsheetml/2006/main">
  <authors>
    <author>Admin1</author>
    <author>admin3</author>
  </authors>
  <commentList>
    <comment ref="B53" authorId="0">
      <text>
        <r>
          <rPr>
            <sz val="9"/>
            <rFont val="Tahoma"/>
            <family val="0"/>
          </rPr>
          <t xml:space="preserve">Пред. КСК
</t>
        </r>
      </text>
    </comment>
    <comment ref="B80" authorId="1">
      <text>
        <r>
          <rPr>
            <sz val="9"/>
            <rFont val="Tahoma"/>
            <family val="0"/>
          </rPr>
          <t>субсидия на генплан</t>
        </r>
      </text>
    </comment>
    <comment ref="B81" authorId="1">
      <text>
        <r>
          <rPr>
            <sz val="9"/>
            <rFont val="Tahoma"/>
            <family val="0"/>
          </rPr>
          <t>субсидия на генплан</t>
        </r>
      </text>
    </comment>
  </commentList>
</comments>
</file>

<file path=xl/sharedStrings.xml><?xml version="1.0" encoding="utf-8"?>
<sst xmlns="http://schemas.openxmlformats.org/spreadsheetml/2006/main" count="597" uniqueCount="301">
  <si>
    <t>Наименование доходов</t>
  </si>
  <si>
    <t>Назначено по бюджету</t>
  </si>
  <si>
    <t>на год</t>
  </si>
  <si>
    <t xml:space="preserve"> на квартал</t>
  </si>
  <si>
    <t>Налоговые и неналоговые доходы</t>
  </si>
  <si>
    <t>Налог на доходы физических лиц с доходов, источником которых является налоговый агент</t>
  </si>
  <si>
    <t>182 1 01 02010 01 1000 110</t>
  </si>
  <si>
    <t>182 1 01 02010 01 2000 110</t>
  </si>
  <si>
    <t>Налог на доходы физических лиц с доходов, источником которых является налоговый агент (пеня)</t>
  </si>
  <si>
    <t xml:space="preserve">182 1 01 02010 01 3000 110 </t>
  </si>
  <si>
    <t>Налог на доходы физических лиц с доходов, источником которых является налоговый агент (штрафы)</t>
  </si>
  <si>
    <t>Единый сельскохозяйственный налог</t>
  </si>
  <si>
    <t>182 1 05 03010 01 1000 110</t>
  </si>
  <si>
    <t>Единый сельскохозяйственный налог (пеня)</t>
  </si>
  <si>
    <t>Налог на имущество  физических лиц</t>
  </si>
  <si>
    <t xml:space="preserve">Земельный налог </t>
  </si>
  <si>
    <t>182 106 06013 10 0000 110</t>
  </si>
  <si>
    <t>Земельный налог за земли сельскохозяйственного назначения</t>
  </si>
  <si>
    <t>182 106 06013 10 1000 110</t>
  </si>
  <si>
    <t>182 106 06013 10 2000 110</t>
  </si>
  <si>
    <t>Земельный налог за земли сельскохозяйственного назначения (пеня)</t>
  </si>
  <si>
    <t>182 106 06013 10 3000 110</t>
  </si>
  <si>
    <t>Земельный налог за земли сельскохозяйственного назначения (штрафы)</t>
  </si>
  <si>
    <t>182 106 06023 10 0000 110</t>
  </si>
  <si>
    <t>Земельный налог за прочие земли</t>
  </si>
  <si>
    <t>182 106 06023 10 1000 110</t>
  </si>
  <si>
    <t>182 106 06023 10 2000 110</t>
  </si>
  <si>
    <t>Земельный налог за прочие земли (пеня)</t>
  </si>
  <si>
    <t>182 106 06023 10 3000 110</t>
  </si>
  <si>
    <t>Земельный налог за прочие земли (штрафы)</t>
  </si>
  <si>
    <t>Безвозмездные поступления</t>
  </si>
  <si>
    <t xml:space="preserve">Дотация на выравнивание уровня бюджетной обеспеченности </t>
  </si>
  <si>
    <t>Субсидии бюджетам субъектов Российской Федерации и муниципальных образований (межбюджетные субсидии)</t>
  </si>
  <si>
    <t>Прочие безвозмездные перечисления</t>
  </si>
  <si>
    <t>Всего доходов</t>
  </si>
  <si>
    <t xml:space="preserve">      </t>
  </si>
  <si>
    <t>Коды по КД</t>
  </si>
  <si>
    <t>90920202041100000151</t>
  </si>
  <si>
    <t>90920705030100000180</t>
  </si>
  <si>
    <t>00010000000000000000</t>
  </si>
  <si>
    <t>Исполнено с начала года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</si>
  <si>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</si>
  <si>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90920805000100000180</t>
  </si>
  <si>
    <t>Прочие субсидии</t>
  </si>
  <si>
    <t>Дотации бюджетам субъектов РФ и муниципальных образований</t>
  </si>
  <si>
    <t>Субвенции бюджетам субъектов Российской Федерации и муниципальных образований</t>
  </si>
  <si>
    <t>000 1 05 00000 00 0000 000</t>
  </si>
  <si>
    <t xml:space="preserve">Налоги на совокупный доход </t>
  </si>
  <si>
    <t>000 1 05 01000 00 0000 110</t>
  </si>
  <si>
    <t>Налог, взимаемый в связи с применением упрощенной системы налогообложения</t>
  </si>
  <si>
    <t>000 1 05 03000 01 0000 110</t>
  </si>
  <si>
    <t>000 1 06 00000 00 0000 000</t>
  </si>
  <si>
    <t>000 1 06 01030 10 0000 110</t>
  </si>
  <si>
    <t>000 1 06 06000 00 0000 110</t>
  </si>
  <si>
    <t>000 2 00 00000 00 0000 000</t>
  </si>
  <si>
    <t>Иные межбюджетные трансферты</t>
  </si>
  <si>
    <t>182 1 06 01030 10 4000 110</t>
  </si>
  <si>
    <t>182 1 06 01030 10 1000 110</t>
  </si>
  <si>
    <t>Налог на имущество физических лиц (прочие поступления)</t>
  </si>
  <si>
    <t>182 1 06 06033 10 1000 110</t>
  </si>
  <si>
    <t>182 1 06 06043 10 1000 110</t>
  </si>
  <si>
    <t>182 1 06 06043 10 2100 110</t>
  </si>
  <si>
    <t>182 1 06 06043 10 0000 110</t>
  </si>
  <si>
    <t>Налоги на имущество</t>
  </si>
  <si>
    <t>182 1 01 02000 01 0000 110</t>
  </si>
  <si>
    <t>Налог на имущество физических лиц (пеня)</t>
  </si>
  <si>
    <t>182 1 06 01030 10 2100 110</t>
  </si>
  <si>
    <t>182 1 06 06033 10 2100 110</t>
  </si>
  <si>
    <t>182 1 06 06033 10 0000 110</t>
  </si>
  <si>
    <t>182 1 05 03010 01 4000 110</t>
  </si>
  <si>
    <t>Единый сельскохозяйственный налог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</si>
  <si>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</si>
  <si>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Дотация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</si>
  <si>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</si>
  <si>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</si>
  <si>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</si>
  <si>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организаций, обладающих земельным участком, расположенным в границахсельских поселений </t>
  </si>
  <si>
    <t>Земельный налог с организаций, обладающих земельным участком, расположенным в границахсельских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</si>
  <si>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границахсельских поселений (сумма платежа (перерасчеты, недоимка и задолженность по соответствующему платежу, в том числе по отмененному)  (пени по соответствующему платежу)</t>
  </si>
  <si>
    <t>Земельный налог с физических лиц, обладающих земельным участком, расположенным в границахсельских поселений</t>
  </si>
  <si>
    <t>Земельный налог с физических лиц, обладающих земельным участком, расположенным в границахсельских поселений (пени по соответствующему платежу)</t>
  </si>
  <si>
    <t>182 1 05 03010 01 2100 110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</si>
  <si>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</t>
  </si>
  <si>
    <t>Налог по упрощенной системе налогообложения, взимаемый с налогоплательщиков, выбравших в качестве объекта налогообложения доходы</t>
  </si>
  <si>
    <t>182 1 05 01011 01 1000 110</t>
  </si>
  <si>
    <t>182 1 05 01011 01 2100 110</t>
  </si>
  <si>
    <t>Налог по упрощенной системе налогообложения, взимаемый с налогоплательщиков, выбравших в качестве объекта налогообложения доходы (пени)</t>
  </si>
  <si>
    <t>90921905000100000151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</si>
  <si>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</si>
  <si>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по упрощенной системе налогообложения, взимаемый с налогоплательщиков, выбравших в качестве объекта налогообложения доходы, уменьшенные на величину расходов</t>
  </si>
  <si>
    <t>182 1 05 01021 01 1000 110</t>
  </si>
  <si>
    <t>182 1 01 02010 01 2100 110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</si>
  <si>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</si>
  <si>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909 2 02 15001 10 0000 151</t>
  </si>
  <si>
    <t>909 2 02 15002 10 0000 151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</si>
  <si>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коммисариаты</t>
  </si>
  <si>
    <t>909 2 02 35118 10 0000 151</t>
  </si>
  <si>
    <t>909 2 02 40014 10 0000 151</t>
  </si>
  <si>
    <t>909 202 40000 00 0000 151</t>
  </si>
  <si>
    <t>909 2 02 29999 10 0000 151</t>
  </si>
  <si>
    <t>909 2 02 35000 00 0000 151</t>
  </si>
  <si>
    <t>909 1 08 04020 01 0000 110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</si>
  <si>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</si>
  <si>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182 1 01 02020 01 3000 110</t>
  </si>
  <si>
    <t>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</t>
  </si>
  <si>
    <t>909 1 11 05025 10 0000 120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</si>
  <si>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</si>
  <si>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Главный распорядитель________________________________________________________</t>
  </si>
  <si>
    <t>Периодичность: месячная</t>
  </si>
  <si>
    <t>Единица измерения: руб</t>
  </si>
  <si>
    <t>1.РАСХОДЫ</t>
  </si>
  <si>
    <t>Наименование видов расходов и статей экономической классификации расходов</t>
  </si>
  <si>
    <t>Код</t>
  </si>
  <si>
    <t>Дополн классиф</t>
  </si>
  <si>
    <t>Утверждено  бюджетных ассигновани на отчетный период</t>
  </si>
  <si>
    <t>Остаток на начало года</t>
  </si>
  <si>
    <t>Профинанси-ровано с начала года</t>
  </si>
  <si>
    <t>Кассовые расходы с начала года</t>
  </si>
  <si>
    <t>Остаток на конец отчет-ного периода</t>
  </si>
  <si>
    <t>Подр</t>
  </si>
  <si>
    <t>Вед</t>
  </si>
  <si>
    <t>Ц.Ст.</t>
  </si>
  <si>
    <t>ВР</t>
  </si>
  <si>
    <t>Эк. Класс.</t>
  </si>
  <si>
    <t>8</t>
  </si>
  <si>
    <t xml:space="preserve">Заработная плата </t>
  </si>
  <si>
    <t>0102</t>
  </si>
  <si>
    <t>9910002000</t>
  </si>
  <si>
    <t>00000001</t>
  </si>
  <si>
    <t>00000008</t>
  </si>
  <si>
    <t>Прочие выплаты</t>
  </si>
  <si>
    <t>122</t>
  </si>
  <si>
    <t>212</t>
  </si>
  <si>
    <t>Начисл на опл труда</t>
  </si>
  <si>
    <t>129</t>
  </si>
  <si>
    <t>213</t>
  </si>
  <si>
    <t>Итого</t>
  </si>
  <si>
    <t>0104</t>
  </si>
  <si>
    <t>9910001000</t>
  </si>
  <si>
    <t>211</t>
  </si>
  <si>
    <t>Услуги связи</t>
  </si>
  <si>
    <t>221</t>
  </si>
  <si>
    <t>Коммунальные услуги</t>
  </si>
  <si>
    <t>223</t>
  </si>
  <si>
    <t>Арендная плата</t>
  </si>
  <si>
    <t>224</t>
  </si>
  <si>
    <t>Усл.по сод-ю им-ва</t>
  </si>
  <si>
    <t>225</t>
  </si>
  <si>
    <t>Прочие работы, услуги</t>
  </si>
  <si>
    <t>226</t>
  </si>
  <si>
    <t>Прочие расходы</t>
  </si>
  <si>
    <t>290</t>
  </si>
  <si>
    <t>Увелич.стоим.матер. запасов</t>
  </si>
  <si>
    <t>340</t>
  </si>
  <si>
    <t>852</t>
  </si>
  <si>
    <t>853</t>
  </si>
  <si>
    <t xml:space="preserve">Перечис. др. бюд. </t>
  </si>
  <si>
    <t>0106</t>
  </si>
  <si>
    <t>9990001000</t>
  </si>
  <si>
    <t>540</t>
  </si>
  <si>
    <t>251</t>
  </si>
  <si>
    <t>0111</t>
  </si>
  <si>
    <t>9930010000</t>
  </si>
  <si>
    <t>870</t>
  </si>
  <si>
    <t>00000408</t>
  </si>
  <si>
    <t>0113</t>
  </si>
  <si>
    <t>244</t>
  </si>
  <si>
    <t>90012009</t>
  </si>
  <si>
    <t>0750286260</t>
  </si>
  <si>
    <t>0750386270</t>
  </si>
  <si>
    <t>0203</t>
  </si>
  <si>
    <t>9990051180</t>
  </si>
  <si>
    <t>9995118</t>
  </si>
  <si>
    <t>0310</t>
  </si>
  <si>
    <t>0730199999</t>
  </si>
  <si>
    <t>Раб.,усл.по содерж-ию им-ва</t>
  </si>
  <si>
    <t>0409</t>
  </si>
  <si>
    <t>0710100002</t>
  </si>
  <si>
    <t>00000004</t>
  </si>
  <si>
    <t>0503</t>
  </si>
  <si>
    <t>0720199999</t>
  </si>
  <si>
    <t>Безвоз.переч.гос.и мун.организ.</t>
  </si>
  <si>
    <t>0801</t>
  </si>
  <si>
    <t>0740186010</t>
  </si>
  <si>
    <t>0740199999</t>
  </si>
  <si>
    <t>182</t>
  </si>
  <si>
    <t>1001</t>
  </si>
  <si>
    <t>9990003000</t>
  </si>
  <si>
    <t>312</t>
  </si>
  <si>
    <t>263</t>
  </si>
  <si>
    <t>0740299999</t>
  </si>
  <si>
    <t>1101</t>
  </si>
  <si>
    <t>Обслуживание внутр. долга</t>
  </si>
  <si>
    <t>1301</t>
  </si>
  <si>
    <t>9990010000</t>
  </si>
  <si>
    <t>730</t>
  </si>
  <si>
    <t>231</t>
  </si>
  <si>
    <t>Всего</t>
  </si>
  <si>
    <t>2.СВЕДЕНИЯ О ДВИЖЕНИИ СРЕДСТВ БЮДЖЕТОВ РОССИЙСКОЙ</t>
  </si>
  <si>
    <t>ФЕДЕРАЦИИ И МЕСТНЫХ БЮДЖЕТОВ НА СЧЕТАХ УЧРЕЖДЕНИЙ</t>
  </si>
  <si>
    <t>Наименование текущего счета</t>
  </si>
  <si>
    <t>Код строки</t>
  </si>
  <si>
    <t>Профинансировано с начала года</t>
  </si>
  <si>
    <t>Кассовые расходы текущего месяца</t>
  </si>
  <si>
    <t>Остаток на конец отчетного периода</t>
  </si>
  <si>
    <t>2</t>
  </si>
  <si>
    <t>3</t>
  </si>
  <si>
    <t>4</t>
  </si>
  <si>
    <t>Средства для перевода учреждениям, находящимся в ведении главного распорядителя</t>
  </si>
  <si>
    <t>010</t>
  </si>
  <si>
    <t>Средства на расходы учреждения</t>
  </si>
  <si>
    <t>020</t>
  </si>
  <si>
    <t>Средства в иностранной валюте</t>
  </si>
  <si>
    <t>030</t>
  </si>
  <si>
    <t>то же в пересчете на рубли</t>
  </si>
  <si>
    <t>040</t>
  </si>
  <si>
    <t>из стр. 020 гр. 6:</t>
  </si>
  <si>
    <t>Глава администрации                                           С.А.Лободедов</t>
  </si>
  <si>
    <r>
      <t xml:space="preserve">Учреждение </t>
    </r>
    <r>
      <rPr>
        <b/>
        <u val="single"/>
        <sz val="12"/>
        <rFont val="Times New Roman"/>
        <family val="1"/>
      </rPr>
      <t>Администрация сельского поселения__</t>
    </r>
    <r>
      <rPr>
        <b/>
        <u val="single"/>
        <sz val="11"/>
        <rFont val="Times New Roman"/>
        <family val="1"/>
      </rPr>
      <t xml:space="preserve">Остро-Каменский  сельсовет </t>
    </r>
    <r>
      <rPr>
        <b/>
        <u val="single"/>
        <sz val="12"/>
        <rFont val="Times New Roman"/>
        <family val="1"/>
      </rPr>
      <t>____</t>
    </r>
  </si>
  <si>
    <t>Утвержденные бюджетные назначения</t>
  </si>
  <si>
    <t>Исполнено</t>
  </si>
  <si>
    <t>-</t>
  </si>
  <si>
    <t>из них:</t>
  </si>
  <si>
    <t>х</t>
  </si>
  <si>
    <t>Наименование 
показателя</t>
  </si>
  <si>
    <t>Код стро-ки</t>
  </si>
  <si>
    <t>Код источника по бюджетной классификации</t>
  </si>
  <si>
    <t>бюджеты сельских поселений</t>
  </si>
  <si>
    <t>1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</si>
  <si>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</si>
  <si>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</si>
  <si>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</si>
  <si>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</si>
  <si>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</si>
  <si>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</si>
  <si>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</si>
  <si>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</si>
  <si>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</si>
  <si>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</si>
  <si>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</si>
  <si>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</si>
  <si>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</si>
  <si>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</si>
  <si>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</si>
  <si>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</si>
  <si>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</si>
  <si>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</si>
  <si>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</si>
  <si>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</si>
  <si>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</si>
  <si>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</si>
  <si>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</si>
  <si>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</si>
  <si>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</si>
  <si>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</si>
  <si>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</si>
  <si>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</si>
  <si>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</si>
  <si>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</si>
  <si>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</si>
  <si>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""</t>
  </si>
  <si>
    <t>Ст. специалист 1 разряда                                     Ю.Н.Исаев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</si>
  <si>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</si>
  <si>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 (пени по соответствующему платежу)</t>
  </si>
  <si>
    <t>909 2 02 10000 00 0000 151</t>
  </si>
  <si>
    <t>909 2 02 20000 00 0000 151</t>
  </si>
  <si>
    <t>909 2 02 25467 00 0000 151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</si>
  <si>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</si>
  <si>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909 2 02 25467 10 0000 151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</si>
  <si>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</si>
  <si>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909 2 02 29999 00 0000 151</t>
  </si>
  <si>
    <t>909 2 02 49999 10 0000 151</t>
  </si>
  <si>
    <t>Прочие межбюджетные трансферты, передаваемые бюджетам сельских поселений</t>
  </si>
  <si>
    <t>9910087060</t>
  </si>
  <si>
    <t>000008кр</t>
  </si>
  <si>
    <t>Налоги, пошлины и сборы</t>
  </si>
  <si>
    <t>291</t>
  </si>
  <si>
    <t>Штрафы по налогам и сборам</t>
  </si>
  <si>
    <t>292</t>
  </si>
  <si>
    <t>9990002000</t>
  </si>
  <si>
    <t>9910086790</t>
  </si>
  <si>
    <t>18-365</t>
  </si>
  <si>
    <t>0412</t>
  </si>
  <si>
    <t>0710286020</t>
  </si>
  <si>
    <t>0710299999</t>
  </si>
  <si>
    <t>612</t>
  </si>
  <si>
    <t>07401R4670</t>
  </si>
  <si>
    <t>18-Б98</t>
  </si>
  <si>
    <t xml:space="preserve"> дотация</t>
  </si>
  <si>
    <t xml:space="preserve"> собственные</t>
  </si>
  <si>
    <t xml:space="preserve"> межбюджетные трансферты</t>
  </si>
  <si>
    <t>241</t>
  </si>
  <si>
    <t xml:space="preserve"> 3. Источники финансирования дефицита бюджета</t>
  </si>
  <si>
    <t xml:space="preserve">     Форма 0503317  с.6</t>
  </si>
  <si>
    <t>15</t>
  </si>
  <si>
    <t>28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</si>
  <si>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</si>
  <si>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</si>
  <si>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</si>
  <si>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</si>
  <si>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>субсидия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</si>
</sst>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#,##0.0_ ;[Red]\-#,##0.0\ "/>
    <numFmt numFmtId="170" formatCode="#,##0_ ;[Red]\-#,##0\ "/>
    <numFmt numFmtId="171" formatCode="0.00_ ;[Red]\-0.00\ "/>
    <numFmt numFmtId="172" formatCode="0_ ;[Red]\-0\ "/>
    <numFmt numFmtId="173" formatCode="0.0"/>
    <numFmt numFmtId="174" formatCode="0.000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#,##0.0000000_ ;[Red]\-#,##0.0000000\ "/>
    <numFmt numFmtId="180" formatCode="#,##0.00000000_ ;[Red]\-#,##0.00000000\ "/>
    <numFmt numFmtId="181" formatCode="#,##0.000000000_ ;[Red]\-#,##0.000000000\ "/>
    <numFmt numFmtId="182" formatCode="#,##0.0000000000_ ;[Red]\-#,##0.0000000000\ "/>
    <numFmt numFmtId="183" formatCode="#,##0.00000000000_ ;[Red]\-#,##0.00000000000\ "/>
    <numFmt numFmtId="184" formatCode="#,##0.000000000000_ ;[Red]\-#,##0.000000000000\ "/>
    <numFmt numFmtId="185" formatCode="#,##0.0000000000000_ ;[Red]\-#,##0.0000000000000\ "/>
    <numFmt numFmtId="186" formatCode="#,##0.00000000000000_ ;[Red]\-#,##0.00000000000000\ "/>
    <numFmt numFmtId="187" formatCode="#,##0.000000000000000_ ;[Red]\-#,##0.000000000000000\ "/>
    <numFmt numFmtId="188" formatCode="#,##0.0000000000000000_ ;[Red]\-#,##0.0000000000000000\ "/>
    <numFmt numFmtId="189" formatCode="#,##0.00000000000000000_ ;[Red]\-#,##0.00000000000000000\ "/>
    <numFmt numFmtId="190" formatCode="#,##0.000000000000000000_ ;[Red]\-#,##0.000000000000000000\ "/>
    <numFmt numFmtId="191" formatCode="#,##0.0000000000000000000_ ;[Red]\-#,##0.0000000000000000000\ "/>
    <numFmt numFmtId="192" formatCode="#,##0.00000000000000000000_ ;[Red]\-#,##0.00000000000000000000\ "/>
    <numFmt numFmtId="193" formatCode="#,##0.000000000000000000000_ ;[Red]\-#,##0.000000000000000000000\ "/>
    <numFmt numFmtId="194" formatCode="#,##0.0000000000000000000000_ ;[Red]\-#,##0.0000000000000000000000\ "/>
    <numFmt numFmtId="195" formatCode="#,##0.00000000000000000000000_ ;[Red]\-#,##0.00000000000000000000000\ "/>
    <numFmt numFmtId="196" formatCode="#,##0.000000000000000000000000_ ;[Red]\-#,##0.000000000000000000000000\ "/>
    <numFmt numFmtId="197" formatCode="#,##0.0000000000000000000000000_ ;[Red]\-#,##0.0000000000000000000000000\ "/>
    <numFmt numFmtId="198" formatCode="_(\$#,##0_);\(\$#,##0\)"/>
    <numFmt numFmtId="199" formatCode="_(\$#,##0_);[Red]\(\$#,##0\)"/>
    <numFmt numFmtId="200" formatCode="_(\$#,##0.00_);\(\$#,##0.00\)"/>
    <numFmt numFmtId="201" formatCode="_(\$#,##0.00_);[Red]\(\$#,##0.00\)"/>
    <numFmt numFmtId="202" formatCode="_(* #,##0_);_(* \(#,##0\);_(* &quot;-&quot;_);_(@_)"/>
    <numFmt numFmtId="203" formatCode="_(&quot;$&quot;* #,##0_);_(&quot;$&quot;* \(#,##0\);_(&quot;$&quot;* &quot;-&quot;_);_(@_)"/>
    <numFmt numFmtId="204" formatCode="_(* #,##0.00_);_(* \(#,##0.00\);_(* &quot;-&quot;??_);_(@_)"/>
    <numFmt numFmtId="205" formatCode="_(&quot;$&quot;* #,##0.00_);_(&quot;$&quot;* \(#,##0.00\);_(&quot;$&quot;* &quot;-&quot;??_);_(@_)"/>
    <numFmt numFmtId="206" formatCode="dd\.mm\.yyyy"/>
    <numFmt numFmtId="207" formatCode="#,##0.00_ ;\-#,##0.00"/>
    <numFmt numFmtId="208" formatCode="mmm/yyyy"/>
  </numFmts>
  <fonts count="7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7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63"/>
      <name val="Arial Cyr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63"/>
      <name val="Arial Cyr"/>
      <family val="2"/>
    </font>
    <font>
      <sz val="9"/>
      <color indexed="63"/>
      <name val="Arial Cyr"/>
      <family val="2"/>
    </font>
    <font>
      <sz val="8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 Cyr"/>
      <family val="2"/>
    </font>
    <font>
      <sz val="11"/>
      <color indexed="63"/>
      <name val="Arial"/>
      <family val="2"/>
    </font>
    <font>
      <b/>
      <sz val="10"/>
      <color indexed="63"/>
      <name val="Arial"/>
      <family val="2"/>
    </font>
    <font>
      <u val="single"/>
      <sz val="8"/>
      <color indexed="63"/>
      <name val="Arial"/>
      <family val="2"/>
    </font>
    <font>
      <sz val="8"/>
      <color indexed="63"/>
      <name val="Times New Roman"/>
      <family val="2"/>
    </font>
    <font>
      <b/>
      <sz val="11"/>
      <color indexed="63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9"/>
      <name val="Tahoma"/>
      <family val="0"/>
    </font>
    <font>
      <b/>
      <sz val="12"/>
      <color indexed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1"/>
      <color indexed="63"/>
      <name val="Times New Roman"/>
      <family val="2"/>
    </font>
    <font>
      <b/>
      <i/>
      <sz val="8"/>
      <color indexed="63"/>
      <name val="Arial"/>
      <family val="2"/>
    </font>
    <font>
      <sz val="6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6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3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4" borderId="0" applyNumberFormat="0" applyBorder="0" applyAlignment="0" applyProtection="0"/>
    <xf numFmtId="0" fontId="57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1" applyNumberFormat="0" applyAlignment="0" applyProtection="0"/>
    <xf numFmtId="0" fontId="40" fillId="0" borderId="5" applyNumberFormat="0" applyFill="0" applyAlignment="0" applyProtection="0"/>
    <xf numFmtId="0" fontId="41" fillId="14" borderId="0" applyNumberFormat="0" applyBorder="0" applyAlignment="0" applyProtection="0"/>
    <xf numFmtId="0" fontId="31" fillId="3" borderId="6" applyNumberFormat="0" applyFont="0" applyAlignment="0" applyProtection="0"/>
    <xf numFmtId="0" fontId="42" fillId="20" borderId="7" applyNumberFormat="0" applyAlignment="0" applyProtection="0"/>
    <xf numFmtId="0" fontId="43" fillId="0" borderId="8">
      <alignment horizontal="left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207" fontId="46" fillId="0" borderId="10">
      <alignment horizontal="right" vertical="center" shrinkToFit="1"/>
      <protection/>
    </xf>
    <xf numFmtId="4" fontId="46" fillId="0" borderId="11">
      <alignment horizontal="right" shrinkToFit="1"/>
      <protection/>
    </xf>
    <xf numFmtId="2" fontId="46" fillId="0" borderId="12">
      <alignment horizontal="center" shrinkToFit="1"/>
      <protection/>
    </xf>
    <xf numFmtId="0" fontId="49" fillId="0" borderId="13">
      <alignment/>
      <protection/>
    </xf>
    <xf numFmtId="0" fontId="47" fillId="0" borderId="13">
      <alignment horizontal="left" wrapText="1"/>
      <protection/>
    </xf>
    <xf numFmtId="0" fontId="47" fillId="0" borderId="14">
      <alignment horizontal="center" vertical="top" wrapText="1"/>
      <protection/>
    </xf>
    <xf numFmtId="0" fontId="46" fillId="0" borderId="14">
      <alignment horizontal="center"/>
      <protection/>
    </xf>
    <xf numFmtId="0" fontId="56" fillId="0" borderId="13">
      <alignment/>
      <protection/>
    </xf>
    <xf numFmtId="0" fontId="46" fillId="0" borderId="15">
      <alignment horizontal="left" wrapText="1" indent="2"/>
      <protection/>
    </xf>
    <xf numFmtId="0" fontId="48" fillId="0" borderId="16">
      <alignment horizontal="left" wrapText="1"/>
      <protection/>
    </xf>
    <xf numFmtId="0" fontId="46" fillId="0" borderId="16">
      <alignment horizontal="left" wrapText="1"/>
      <protection/>
    </xf>
    <xf numFmtId="0" fontId="48" fillId="0" borderId="15">
      <alignment horizontal="left" wrapText="1"/>
      <protection/>
    </xf>
    <xf numFmtId="0" fontId="46" fillId="0" borderId="17">
      <alignment horizontal="left" wrapText="1"/>
      <protection/>
    </xf>
    <xf numFmtId="0" fontId="48" fillId="0" borderId="16">
      <alignment horizontal="left" wrapText="1" indent="1"/>
      <protection/>
    </xf>
    <xf numFmtId="0" fontId="46" fillId="0" borderId="18">
      <alignment horizontal="left" wrapText="1" indent="2"/>
      <protection/>
    </xf>
    <xf numFmtId="0" fontId="48" fillId="0" borderId="15">
      <alignment horizontal="left" wrapText="1" indent="2"/>
      <protection/>
    </xf>
    <xf numFmtId="0" fontId="46" fillId="0" borderId="19">
      <alignment horizontal="left" wrapText="1"/>
      <protection/>
    </xf>
    <xf numFmtId="0" fontId="48" fillId="0" borderId="19">
      <alignment horizontal="left" wrapText="1" indent="2"/>
      <protection/>
    </xf>
    <xf numFmtId="0" fontId="48" fillId="0" borderId="18">
      <alignment wrapText="1"/>
      <protection/>
    </xf>
    <xf numFmtId="0" fontId="48" fillId="0" borderId="0">
      <alignment horizontal="center" wrapText="1"/>
      <protection/>
    </xf>
    <xf numFmtId="0" fontId="46" fillId="0" borderId="20">
      <alignment horizontal="left" wrapText="1"/>
      <protection/>
    </xf>
    <xf numFmtId="49" fontId="48" fillId="0" borderId="13">
      <alignment horizontal="left"/>
      <protection/>
    </xf>
    <xf numFmtId="0" fontId="46" fillId="0" borderId="0">
      <alignment horizontal="left" wrapText="1"/>
      <protection/>
    </xf>
    <xf numFmtId="49" fontId="48" fillId="0" borderId="21">
      <alignment horizontal="center" wrapText="1"/>
      <protection/>
    </xf>
    <xf numFmtId="0" fontId="28" fillId="0" borderId="13">
      <alignment/>
      <protection/>
    </xf>
    <xf numFmtId="49" fontId="48" fillId="0" borderId="21">
      <alignment horizontal="center" shrinkToFit="1"/>
      <protection/>
    </xf>
    <xf numFmtId="0" fontId="46" fillId="0" borderId="22">
      <alignment horizontal="center"/>
      <protection/>
    </xf>
    <xf numFmtId="49" fontId="48" fillId="0" borderId="23">
      <alignment horizontal="center" shrinkToFit="1"/>
      <protection/>
    </xf>
    <xf numFmtId="0" fontId="43" fillId="0" borderId="24">
      <alignment horizontal="left"/>
      <protection/>
    </xf>
    <xf numFmtId="0" fontId="28" fillId="0" borderId="24">
      <alignment/>
      <protection/>
    </xf>
    <xf numFmtId="0" fontId="46" fillId="0" borderId="24">
      <alignment horizontal="left"/>
      <protection/>
    </xf>
    <xf numFmtId="0" fontId="46" fillId="0" borderId="25">
      <alignment horizontal="left"/>
      <protection/>
    </xf>
    <xf numFmtId="0" fontId="46" fillId="0" borderId="26">
      <alignment horizontal="left" wrapText="1"/>
      <protection/>
    </xf>
    <xf numFmtId="0" fontId="49" fillId="0" borderId="27">
      <alignment/>
      <protection/>
    </xf>
    <xf numFmtId="0" fontId="46" fillId="0" borderId="14">
      <alignment horizontal="left" wrapText="1"/>
      <protection/>
    </xf>
    <xf numFmtId="0" fontId="43" fillId="0" borderId="28">
      <alignment horizontal="left"/>
      <protection/>
    </xf>
    <xf numFmtId="0" fontId="46" fillId="0" borderId="0">
      <alignment horizontal="left"/>
      <protection/>
    </xf>
    <xf numFmtId="0" fontId="43" fillId="0" borderId="0">
      <alignment horizontal="left"/>
      <protection/>
    </xf>
    <xf numFmtId="0" fontId="43" fillId="0" borderId="28">
      <alignment/>
      <protection/>
    </xf>
    <xf numFmtId="0" fontId="47" fillId="0" borderId="13">
      <alignment horizontal="center" vertical="center"/>
      <protection/>
    </xf>
    <xf numFmtId="49" fontId="47" fillId="0" borderId="8">
      <alignment horizontal="center" vertical="top" wrapText="1"/>
      <protection/>
    </xf>
    <xf numFmtId="0" fontId="46" fillId="0" borderId="29">
      <alignment horizontal="center"/>
      <protection/>
    </xf>
    <xf numFmtId="0" fontId="46" fillId="0" borderId="21">
      <alignment horizontal="center" vertical="center" shrinkToFit="1"/>
      <protection/>
    </xf>
    <xf numFmtId="0" fontId="46" fillId="0" borderId="30">
      <alignment horizontal="center" vertical="center" shrinkToFit="1"/>
      <protection/>
    </xf>
    <xf numFmtId="49" fontId="46" fillId="0" borderId="31">
      <alignment horizontal="center" wrapText="1"/>
      <protection/>
    </xf>
    <xf numFmtId="49" fontId="46" fillId="0" borderId="0">
      <alignment horizontal="center" wrapText="1"/>
      <protection/>
    </xf>
    <xf numFmtId="49" fontId="46" fillId="0" borderId="13">
      <alignment horizontal="center" wrapText="1"/>
      <protection/>
    </xf>
    <xf numFmtId="0" fontId="46" fillId="0" borderId="27">
      <alignment horizontal="center"/>
      <protection/>
    </xf>
    <xf numFmtId="0" fontId="46" fillId="0" borderId="32">
      <alignment horizontal="center"/>
      <protection/>
    </xf>
    <xf numFmtId="0" fontId="46" fillId="0" borderId="23">
      <alignment horizontal="center"/>
      <protection/>
    </xf>
    <xf numFmtId="49" fontId="46" fillId="0" borderId="33">
      <alignment horizontal="center" wrapText="1"/>
      <protection/>
    </xf>
    <xf numFmtId="49" fontId="46" fillId="0" borderId="34">
      <alignment horizontal="center" wrapText="1"/>
      <protection/>
    </xf>
    <xf numFmtId="49" fontId="46" fillId="0" borderId="21">
      <alignment horizontal="center" wrapText="1"/>
      <protection/>
    </xf>
    <xf numFmtId="0" fontId="46" fillId="0" borderId="8">
      <alignment horizontal="center" vertical="center" shrinkToFit="1"/>
      <protection/>
    </xf>
    <xf numFmtId="0" fontId="43" fillId="0" borderId="35">
      <alignment/>
      <protection/>
    </xf>
    <xf numFmtId="0" fontId="47" fillId="0" borderId="13">
      <alignment horizontal="left"/>
      <protection/>
    </xf>
    <xf numFmtId="0" fontId="47" fillId="0" borderId="8">
      <alignment horizontal="center" vertical="top" wrapText="1"/>
      <protection/>
    </xf>
    <xf numFmtId="49" fontId="46" fillId="0" borderId="23">
      <alignment horizontal="center" vertical="center"/>
      <protection/>
    </xf>
    <xf numFmtId="49" fontId="46" fillId="0" borderId="8">
      <alignment horizontal="center" vertical="center"/>
      <protection/>
    </xf>
    <xf numFmtId="49" fontId="46" fillId="0" borderId="29">
      <alignment horizontal="center"/>
      <protection/>
    </xf>
    <xf numFmtId="49" fontId="46" fillId="0" borderId="0">
      <alignment horizontal="center"/>
      <protection/>
    </xf>
    <xf numFmtId="49" fontId="46" fillId="0" borderId="13">
      <alignment horizontal="center"/>
      <protection/>
    </xf>
    <xf numFmtId="49" fontId="46" fillId="0" borderId="36">
      <alignment horizontal="center"/>
      <protection/>
    </xf>
    <xf numFmtId="49" fontId="46" fillId="0" borderId="27">
      <alignment horizontal="center"/>
      <protection/>
    </xf>
    <xf numFmtId="49" fontId="46" fillId="0" borderId="8">
      <alignment horizontal="center" vertical="center" shrinkToFit="1"/>
      <protection/>
    </xf>
    <xf numFmtId="0" fontId="46" fillId="0" borderId="13">
      <alignment horizontal="center"/>
      <protection/>
    </xf>
    <xf numFmtId="49" fontId="46" fillId="0" borderId="28">
      <alignment horizontal="center"/>
      <protection/>
    </xf>
    <xf numFmtId="0" fontId="46" fillId="0" borderId="0">
      <alignment/>
      <protection/>
    </xf>
    <xf numFmtId="49" fontId="47" fillId="0" borderId="13">
      <alignment/>
      <protection/>
    </xf>
    <xf numFmtId="207" fontId="46" fillId="0" borderId="23">
      <alignment horizontal="right" vertical="center" shrinkToFit="1"/>
      <protection/>
    </xf>
    <xf numFmtId="207" fontId="46" fillId="0" borderId="8">
      <alignment horizontal="right" vertical="center" shrinkToFit="1"/>
      <protection/>
    </xf>
    <xf numFmtId="49" fontId="46" fillId="0" borderId="32">
      <alignment horizontal="center" vertical="center"/>
      <protection/>
    </xf>
    <xf numFmtId="4" fontId="46" fillId="0" borderId="36">
      <alignment horizontal="center"/>
      <protection/>
    </xf>
    <xf numFmtId="4" fontId="46" fillId="0" borderId="27">
      <alignment horizontal="center"/>
      <protection/>
    </xf>
    <xf numFmtId="4" fontId="49" fillId="22" borderId="0">
      <alignment/>
      <protection/>
    </xf>
    <xf numFmtId="4" fontId="46" fillId="0" borderId="23">
      <alignment horizontal="center"/>
      <protection/>
    </xf>
    <xf numFmtId="4" fontId="46" fillId="0" borderId="29">
      <alignment horizontal="center"/>
      <protection/>
    </xf>
    <xf numFmtId="4" fontId="46" fillId="0" borderId="8">
      <alignment horizontal="right" vertical="center" shrinkToFit="1"/>
      <protection/>
    </xf>
    <xf numFmtId="49" fontId="43" fillId="0" borderId="0">
      <alignment/>
      <protection/>
    </xf>
    <xf numFmtId="0" fontId="47" fillId="0" borderId="13">
      <alignment/>
      <protection/>
    </xf>
    <xf numFmtId="207" fontId="46" fillId="0" borderId="8">
      <alignment horizontal="center" vertical="center" shrinkToFit="1"/>
      <protection/>
    </xf>
    <xf numFmtId="2" fontId="46" fillId="0" borderId="29">
      <alignment horizontal="right" shrinkToFit="1"/>
      <protection/>
    </xf>
    <xf numFmtId="49" fontId="46" fillId="0" borderId="37">
      <alignment horizontal="center" vertical="center"/>
      <protection/>
    </xf>
    <xf numFmtId="0" fontId="46" fillId="0" borderId="0">
      <alignment horizontal="center"/>
      <protection/>
    </xf>
    <xf numFmtId="49" fontId="46" fillId="0" borderId="38">
      <alignment horizontal="center" vertical="top"/>
      <protection/>
    </xf>
    <xf numFmtId="4" fontId="46" fillId="0" borderId="23">
      <alignment horizontal="right"/>
      <protection/>
    </xf>
    <xf numFmtId="4" fontId="46" fillId="0" borderId="8">
      <alignment horizontal="right" shrinkToFit="1"/>
      <protection/>
    </xf>
    <xf numFmtId="0" fontId="46" fillId="0" borderId="28">
      <alignment horizontal="center"/>
      <protection/>
    </xf>
    <xf numFmtId="49" fontId="46" fillId="0" borderId="38">
      <alignment horizontal="center" vertical="center"/>
      <protection/>
    </xf>
    <xf numFmtId="0" fontId="50" fillId="0" borderId="0">
      <alignment/>
      <protection/>
    </xf>
    <xf numFmtId="0" fontId="47" fillId="0" borderId="8">
      <alignment horizontal="center" vertical="top"/>
      <protection/>
    </xf>
    <xf numFmtId="0" fontId="43" fillId="0" borderId="27">
      <alignment/>
      <protection/>
    </xf>
    <xf numFmtId="49" fontId="46" fillId="0" borderId="13">
      <alignment/>
      <protection/>
    </xf>
    <xf numFmtId="49" fontId="46" fillId="0" borderId="14">
      <alignment horizontal="center" vertical="center"/>
      <protection/>
    </xf>
    <xf numFmtId="0" fontId="43" fillId="0" borderId="0">
      <alignment/>
      <protection/>
    </xf>
    <xf numFmtId="207" fontId="46" fillId="0" borderId="11">
      <alignment horizontal="right" vertical="center" shrinkToFit="1"/>
      <protection/>
    </xf>
    <xf numFmtId="0" fontId="43" fillId="0" borderId="10">
      <alignment/>
      <protection/>
    </xf>
    <xf numFmtId="207" fontId="46" fillId="0" borderId="39">
      <alignment horizontal="right" vertical="center" shrinkToFit="1"/>
      <protection/>
    </xf>
    <xf numFmtId="3" fontId="46" fillId="0" borderId="39">
      <alignment horizontal="right" vertical="center" shrinkToFit="1"/>
      <protection/>
    </xf>
    <xf numFmtId="3" fontId="46" fillId="0" borderId="39">
      <alignment horizontal="center" vertical="center" shrinkToFit="1"/>
      <protection/>
    </xf>
    <xf numFmtId="49" fontId="46" fillId="0" borderId="40">
      <alignment horizontal="center"/>
      <protection/>
    </xf>
    <xf numFmtId="4" fontId="46" fillId="0" borderId="41">
      <alignment horizontal="center"/>
      <protection/>
    </xf>
    <xf numFmtId="4" fontId="46" fillId="0" borderId="10">
      <alignment horizontal="center"/>
      <protection/>
    </xf>
    <xf numFmtId="4" fontId="46" fillId="0" borderId="11">
      <alignment horizontal="center"/>
      <protection/>
    </xf>
    <xf numFmtId="4" fontId="46" fillId="0" borderId="40">
      <alignment horizontal="center"/>
      <protection/>
    </xf>
    <xf numFmtId="0" fontId="48" fillId="0" borderId="13">
      <alignment horizontal="center"/>
      <protection/>
    </xf>
    <xf numFmtId="0" fontId="48" fillId="0" borderId="28">
      <alignment horizontal="center"/>
      <protection/>
    </xf>
    <xf numFmtId="0" fontId="43" fillId="0" borderId="8">
      <alignment horizontal="left"/>
      <protection/>
    </xf>
    <xf numFmtId="0" fontId="48" fillId="0" borderId="8">
      <alignment horizontal="center" vertical="top" wrapText="1"/>
      <protection/>
    </xf>
    <xf numFmtId="0" fontId="48" fillId="0" borderId="13">
      <alignment horizontal="center"/>
      <protection/>
    </xf>
    <xf numFmtId="49" fontId="48" fillId="0" borderId="28">
      <alignment horizontal="center"/>
      <protection/>
    </xf>
    <xf numFmtId="49" fontId="48" fillId="0" borderId="0">
      <alignment horizontal="left"/>
      <protection/>
    </xf>
    <xf numFmtId="4" fontId="48" fillId="0" borderId="27">
      <alignment horizontal="right"/>
      <protection/>
    </xf>
    <xf numFmtId="0" fontId="48" fillId="0" borderId="8">
      <alignment horizontal="center" vertical="top"/>
      <protection/>
    </xf>
    <xf numFmtId="4" fontId="48" fillId="0" borderId="10">
      <alignment horizontal="right"/>
      <protection/>
    </xf>
    <xf numFmtId="4" fontId="48" fillId="0" borderId="40">
      <alignment horizontal="right"/>
      <protection/>
    </xf>
    <xf numFmtId="0" fontId="48" fillId="0" borderId="10">
      <alignment/>
      <protection/>
    </xf>
    <xf numFmtId="0" fontId="28" fillId="0" borderId="42">
      <alignment/>
      <protection/>
    </xf>
    <xf numFmtId="0" fontId="49" fillId="22" borderId="0">
      <alignment/>
      <protection/>
    </xf>
    <xf numFmtId="0" fontId="49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8" fillId="0" borderId="0">
      <alignment/>
      <protection/>
    </xf>
    <xf numFmtId="0" fontId="48" fillId="0" borderId="0">
      <alignment horizontal="left"/>
      <protection/>
    </xf>
    <xf numFmtId="0" fontId="48" fillId="0" borderId="8">
      <alignment horizontal="center" vertical="top" wrapText="1"/>
      <protection/>
    </xf>
    <xf numFmtId="0" fontId="49" fillId="0" borderId="0">
      <alignment/>
      <protection/>
    </xf>
    <xf numFmtId="0" fontId="48" fillId="0" borderId="14">
      <alignment horizontal="center" vertical="center"/>
      <protection/>
    </xf>
    <xf numFmtId="49" fontId="48" fillId="0" borderId="8">
      <alignment horizontal="center" vertical="center" wrapText="1"/>
      <protection/>
    </xf>
    <xf numFmtId="1" fontId="3" fillId="0" borderId="8">
      <alignment horizontal="left" vertical="top" wrapText="1"/>
      <protection/>
    </xf>
    <xf numFmtId="0" fontId="48" fillId="0" borderId="26">
      <alignment horizontal="left" wrapText="1"/>
      <protection/>
    </xf>
    <xf numFmtId="0" fontId="48" fillId="0" borderId="20">
      <alignment horizontal="left" wrapText="1"/>
      <protection/>
    </xf>
    <xf numFmtId="0" fontId="48" fillId="0" borderId="29">
      <alignment horizontal="center" vertical="center"/>
      <protection/>
    </xf>
    <xf numFmtId="0" fontId="28" fillId="0" borderId="0">
      <alignment/>
      <protection/>
    </xf>
    <xf numFmtId="49" fontId="48" fillId="0" borderId="33">
      <alignment horizontal="center" wrapText="1"/>
      <protection/>
    </xf>
    <xf numFmtId="1" fontId="3" fillId="0" borderId="8">
      <alignment horizontal="center" vertical="top" shrinkToFit="1"/>
      <protection/>
    </xf>
    <xf numFmtId="4" fontId="17" fillId="0" borderId="36">
      <alignment horizontal="right" vertical="top"/>
      <protection/>
    </xf>
    <xf numFmtId="49" fontId="48" fillId="0" borderId="33">
      <alignment horizontal="center" wrapText="1"/>
      <protection/>
    </xf>
    <xf numFmtId="0" fontId="49" fillId="0" borderId="0">
      <alignment/>
      <protection/>
    </xf>
    <xf numFmtId="49" fontId="48" fillId="0" borderId="34">
      <alignment horizontal="center" wrapText="1"/>
      <protection/>
    </xf>
    <xf numFmtId="49" fontId="48" fillId="0" borderId="36">
      <alignment horizontal="center" vertical="center"/>
      <protection/>
    </xf>
    <xf numFmtId="49" fontId="48" fillId="0" borderId="8">
      <alignment horizontal="center" wrapText="1"/>
      <protection/>
    </xf>
    <xf numFmtId="49" fontId="48" fillId="0" borderId="43">
      <alignment horizontal="center"/>
      <protection/>
    </xf>
    <xf numFmtId="0" fontId="48" fillId="0" borderId="35">
      <alignment/>
      <protection/>
    </xf>
    <xf numFmtId="0" fontId="48" fillId="0" borderId="0">
      <alignment horizontal="center"/>
      <protection/>
    </xf>
    <xf numFmtId="49" fontId="48" fillId="0" borderId="0">
      <alignment/>
      <protection/>
    </xf>
    <xf numFmtId="49" fontId="48" fillId="0" borderId="8">
      <alignment horizontal="center" vertical="top" wrapText="1"/>
      <protection/>
    </xf>
    <xf numFmtId="49" fontId="48" fillId="0" borderId="0">
      <alignment/>
      <protection/>
    </xf>
    <xf numFmtId="49" fontId="48" fillId="0" borderId="29">
      <alignment horizontal="center" vertical="center"/>
      <protection/>
    </xf>
    <xf numFmtId="49" fontId="48" fillId="0" borderId="36">
      <alignment horizontal="center"/>
      <protection/>
    </xf>
    <xf numFmtId="4" fontId="48" fillId="0" borderId="36">
      <alignment horizontal="right" vertical="center" shrinkToFit="1"/>
      <protection/>
    </xf>
    <xf numFmtId="49" fontId="48" fillId="0" borderId="27">
      <alignment horizontal="center"/>
      <protection/>
    </xf>
    <xf numFmtId="49" fontId="48" fillId="0" borderId="8">
      <alignment horizontal="center" vertical="center"/>
      <protection/>
    </xf>
    <xf numFmtId="49" fontId="48" fillId="0" borderId="23">
      <alignment horizontal="center"/>
      <protection/>
    </xf>
    <xf numFmtId="4" fontId="48" fillId="0" borderId="43">
      <alignment horizontal="right" shrinkToFit="1"/>
      <protection/>
    </xf>
    <xf numFmtId="207" fontId="48" fillId="0" borderId="8">
      <alignment horizontal="right" vertical="center" shrinkToFit="1"/>
      <protection/>
    </xf>
    <xf numFmtId="49" fontId="48" fillId="0" borderId="29">
      <alignment horizontal="center" vertical="center" wrapText="1"/>
      <protection/>
    </xf>
    <xf numFmtId="0" fontId="28" fillId="0" borderId="0">
      <alignment/>
      <protection/>
    </xf>
    <xf numFmtId="4" fontId="48" fillId="0" borderId="8">
      <alignment horizontal="right"/>
      <protection/>
    </xf>
    <xf numFmtId="0" fontId="53" fillId="0" borderId="0">
      <alignment horizontal="left" wrapText="1"/>
      <protection/>
    </xf>
    <xf numFmtId="4" fontId="48" fillId="0" borderId="23">
      <alignment horizontal="right"/>
      <protection/>
    </xf>
    <xf numFmtId="0" fontId="52" fillId="0" borderId="0">
      <alignment horizontal="center"/>
      <protection/>
    </xf>
    <xf numFmtId="0" fontId="48" fillId="20" borderId="35">
      <alignment/>
      <protection/>
    </xf>
    <xf numFmtId="49" fontId="49" fillId="0" borderId="24">
      <alignment/>
      <protection/>
    </xf>
    <xf numFmtId="49" fontId="48" fillId="0" borderId="44">
      <alignment horizontal="right"/>
      <protection/>
    </xf>
    <xf numFmtId="0" fontId="56" fillId="0" borderId="0">
      <alignment horizontal="center"/>
      <protection/>
    </xf>
    <xf numFmtId="0" fontId="48" fillId="0" borderId="44">
      <alignment horizontal="right"/>
      <protection/>
    </xf>
    <xf numFmtId="0" fontId="54" fillId="0" borderId="0">
      <alignment horizontal="right"/>
      <protection/>
    </xf>
    <xf numFmtId="0" fontId="49" fillId="0" borderId="13">
      <alignment/>
      <protection/>
    </xf>
    <xf numFmtId="0" fontId="48" fillId="0" borderId="29">
      <alignment horizontal="center"/>
      <protection/>
    </xf>
    <xf numFmtId="49" fontId="48" fillId="0" borderId="45">
      <alignment horizontal="center"/>
      <protection/>
    </xf>
    <xf numFmtId="206" fontId="48" fillId="0" borderId="46">
      <alignment horizontal="center"/>
      <protection/>
    </xf>
    <xf numFmtId="49" fontId="48" fillId="0" borderId="47">
      <alignment/>
      <protection/>
    </xf>
    <xf numFmtId="49" fontId="48" fillId="0" borderId="48">
      <alignment/>
      <protection/>
    </xf>
    <xf numFmtId="49" fontId="48" fillId="0" borderId="46">
      <alignment horizontal="center"/>
      <protection/>
    </xf>
    <xf numFmtId="49" fontId="48" fillId="0" borderId="46">
      <alignment/>
      <protection/>
    </xf>
    <xf numFmtId="49" fontId="48" fillId="0" borderId="49">
      <alignment horizontal="center"/>
      <protection/>
    </xf>
    <xf numFmtId="0" fontId="55" fillId="0" borderId="13">
      <alignment horizontal="center"/>
      <protection/>
    </xf>
    <xf numFmtId="4" fontId="48" fillId="0" borderId="41">
      <alignment horizontal="right" vertical="center" shrinkToFit="1"/>
      <protection/>
    </xf>
    <xf numFmtId="49" fontId="48" fillId="0" borderId="39">
      <alignment horizontal="center" vertical="center"/>
      <protection/>
    </xf>
    <xf numFmtId="4" fontId="48" fillId="0" borderId="50">
      <alignment horizontal="right" shrinkToFit="1"/>
      <protection/>
    </xf>
    <xf numFmtId="0" fontId="28" fillId="0" borderId="0">
      <alignment/>
      <protection/>
    </xf>
    <xf numFmtId="0" fontId="43" fillId="0" borderId="13">
      <alignment/>
      <protection/>
    </xf>
    <xf numFmtId="0" fontId="46" fillId="0" borderId="14">
      <alignment horizontal="center" vertical="top" wrapText="1"/>
      <protection/>
    </xf>
    <xf numFmtId="0" fontId="46" fillId="0" borderId="14">
      <alignment horizontal="center" vertical="center"/>
      <protection/>
    </xf>
    <xf numFmtId="0" fontId="46" fillId="0" borderId="51">
      <alignment horizontal="left" wrapText="1"/>
      <protection/>
    </xf>
    <xf numFmtId="0" fontId="46" fillId="0" borderId="15">
      <alignment horizontal="left" wrapText="1"/>
      <protection/>
    </xf>
    <xf numFmtId="0" fontId="49" fillId="0" borderId="52">
      <alignment/>
      <protection/>
    </xf>
    <xf numFmtId="0" fontId="46" fillId="0" borderId="20">
      <alignment horizontal="left" wrapText="1" indent="2"/>
      <protection/>
    </xf>
    <xf numFmtId="0" fontId="49" fillId="0" borderId="42">
      <alignment/>
      <protection/>
    </xf>
    <xf numFmtId="0" fontId="43" fillId="0" borderId="38">
      <alignment/>
      <protection/>
    </xf>
    <xf numFmtId="0" fontId="46" fillId="0" borderId="18">
      <alignment horizontal="left" wrapText="1"/>
      <protection/>
    </xf>
    <xf numFmtId="0" fontId="28" fillId="0" borderId="28">
      <alignment/>
      <protection/>
    </xf>
    <xf numFmtId="49" fontId="48" fillId="0" borderId="0">
      <alignment horizontal="center"/>
      <protection/>
    </xf>
    <xf numFmtId="0" fontId="46" fillId="0" borderId="8">
      <alignment horizontal="center" vertical="top" wrapText="1"/>
      <protection/>
    </xf>
    <xf numFmtId="0" fontId="46" fillId="0" borderId="29">
      <alignment horizontal="center" vertical="center"/>
      <protection/>
    </xf>
    <xf numFmtId="0" fontId="46" fillId="0" borderId="33">
      <alignment horizontal="center" vertical="center" shrinkToFit="1"/>
      <protection/>
    </xf>
    <xf numFmtId="0" fontId="46" fillId="0" borderId="34">
      <alignment horizontal="center" vertical="center" shrinkToFit="1"/>
      <protection/>
    </xf>
    <xf numFmtId="49" fontId="46" fillId="0" borderId="21">
      <alignment horizontal="center" shrinkToFit="1"/>
      <protection/>
    </xf>
    <xf numFmtId="0" fontId="43" fillId="0" borderId="53">
      <alignment/>
      <protection/>
    </xf>
    <xf numFmtId="0" fontId="46" fillId="0" borderId="54">
      <alignment horizontal="center" vertical="center" shrinkToFit="1"/>
      <protection/>
    </xf>
    <xf numFmtId="0" fontId="48" fillId="0" borderId="0">
      <alignment horizontal="left" wrapText="1"/>
      <protection/>
    </xf>
    <xf numFmtId="0" fontId="28" fillId="0" borderId="35">
      <alignment/>
      <protection/>
    </xf>
    <xf numFmtId="49" fontId="46" fillId="0" borderId="36">
      <alignment horizontal="center" vertical="center"/>
      <protection/>
    </xf>
    <xf numFmtId="49" fontId="46" fillId="0" borderId="27">
      <alignment horizontal="center" vertical="center"/>
      <protection/>
    </xf>
    <xf numFmtId="49" fontId="46" fillId="0" borderId="23">
      <alignment horizontal="center"/>
      <protection/>
    </xf>
    <xf numFmtId="49" fontId="46" fillId="0" borderId="55">
      <alignment horizontal="center"/>
      <protection/>
    </xf>
    <xf numFmtId="49" fontId="46" fillId="0" borderId="8">
      <alignment horizontal="center" vertical="top" wrapText="1"/>
      <protection/>
    </xf>
    <xf numFmtId="49" fontId="46" fillId="0" borderId="29">
      <alignment horizontal="center" vertical="center"/>
      <protection/>
    </xf>
    <xf numFmtId="4" fontId="46" fillId="0" borderId="36">
      <alignment horizontal="right" shrinkToFit="1"/>
      <protection/>
    </xf>
    <xf numFmtId="207" fontId="46" fillId="0" borderId="27">
      <alignment horizontal="right" vertical="center" shrinkToFit="1"/>
      <protection/>
    </xf>
    <xf numFmtId="4" fontId="46" fillId="0" borderId="23">
      <alignment horizontal="right" shrinkToFit="1"/>
      <protection/>
    </xf>
    <xf numFmtId="2" fontId="46" fillId="0" borderId="55">
      <alignment horizontal="center" shrinkToFit="1"/>
      <protection/>
    </xf>
    <xf numFmtId="4" fontId="46" fillId="0" borderId="55">
      <alignment horizontal="right" shrinkToFit="1"/>
      <protection/>
    </xf>
    <xf numFmtId="49" fontId="48" fillId="0" borderId="13">
      <alignment/>
      <protection/>
    </xf>
    <xf numFmtId="0" fontId="50" fillId="0" borderId="0">
      <alignment horizontal="center"/>
      <protection/>
    </xf>
    <xf numFmtId="49" fontId="46" fillId="0" borderId="0">
      <alignment horizontal="right"/>
      <protection/>
    </xf>
    <xf numFmtId="49" fontId="56" fillId="0" borderId="0">
      <alignment/>
      <protection/>
    </xf>
    <xf numFmtId="4" fontId="46" fillId="0" borderId="41">
      <alignment horizontal="right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6" borderId="0" applyNumberFormat="0" applyBorder="0" applyAlignment="0" applyProtection="0"/>
    <xf numFmtId="0" fontId="39" fillId="8" borderId="1" applyNumberFormat="0" applyAlignment="0" applyProtection="0"/>
    <xf numFmtId="0" fontId="42" fillId="22" borderId="7" applyNumberFormat="0" applyAlignment="0" applyProtection="0"/>
    <xf numFmtId="0" fontId="58" fillId="2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56" applyNumberFormat="0" applyFill="0" applyAlignment="0" applyProtection="0"/>
    <xf numFmtId="0" fontId="60" fillId="0" borderId="57" applyNumberFormat="0" applyFill="0" applyAlignment="0" applyProtection="0"/>
    <xf numFmtId="0" fontId="61" fillId="0" borderId="5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59" applyNumberFormat="0" applyFill="0" applyAlignment="0" applyProtection="0"/>
    <xf numFmtId="0" fontId="33" fillId="21" borderId="2" applyNumberFormat="0" applyAlignment="0" applyProtection="0"/>
    <xf numFmtId="0" fontId="63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64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6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61" xfId="0" applyFont="1" applyFill="1" applyBorder="1" applyAlignment="1">
      <alignment horizontal="center" vertical="top" wrapText="1"/>
    </xf>
    <xf numFmtId="49" fontId="1" fillId="0" borderId="61" xfId="0" applyNumberFormat="1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vertical="top" wrapText="1"/>
    </xf>
    <xf numFmtId="49" fontId="2" fillId="0" borderId="61" xfId="0" applyNumberFormat="1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/>
    </xf>
    <xf numFmtId="0" fontId="2" fillId="0" borderId="61" xfId="0" applyFont="1" applyFill="1" applyBorder="1" applyAlignment="1">
      <alignment horizontal="center" vertical="top" wrapText="1"/>
    </xf>
    <xf numFmtId="168" fontId="2" fillId="0" borderId="61" xfId="0" applyNumberFormat="1" applyFont="1" applyFill="1" applyBorder="1" applyAlignment="1">
      <alignment vertical="top" wrapText="1"/>
    </xf>
    <xf numFmtId="3" fontId="2" fillId="0" borderId="61" xfId="0" applyNumberFormat="1" applyFont="1" applyFill="1" applyBorder="1" applyAlignment="1">
      <alignment horizontal="center" vertical="top" wrapText="1"/>
    </xf>
    <xf numFmtId="3" fontId="1" fillId="0" borderId="61" xfId="0" applyNumberFormat="1" applyFont="1" applyFill="1" applyBorder="1" applyAlignment="1">
      <alignment horizontal="right" vertical="top" wrapText="1"/>
    </xf>
    <xf numFmtId="3" fontId="2" fillId="0" borderId="61" xfId="0" applyNumberFormat="1" applyFont="1" applyFill="1" applyBorder="1" applyAlignment="1">
      <alignment horizontal="right" vertical="top" wrapText="1"/>
    </xf>
    <xf numFmtId="168" fontId="1" fillId="0" borderId="61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/>
    </xf>
    <xf numFmtId="49" fontId="2" fillId="0" borderId="62" xfId="0" applyNumberFormat="1" applyFont="1" applyFill="1" applyBorder="1" applyAlignment="1">
      <alignment horizontal="center" vertical="top" wrapText="1"/>
    </xf>
    <xf numFmtId="3" fontId="10" fillId="0" borderId="61" xfId="0" applyNumberFormat="1" applyFont="1" applyFill="1" applyBorder="1" applyAlignment="1">
      <alignment horizontal="right" vertical="top" wrapText="1"/>
    </xf>
    <xf numFmtId="49" fontId="1" fillId="0" borderId="62" xfId="0" applyNumberFormat="1" applyFont="1" applyFill="1" applyBorder="1" applyAlignment="1">
      <alignment horizontal="center" vertical="top" wrapText="1"/>
    </xf>
    <xf numFmtId="168" fontId="2" fillId="0" borderId="61" xfId="0" applyNumberFormat="1" applyFont="1" applyFill="1" applyBorder="1" applyAlignment="1">
      <alignment horizontal="right" vertical="top" wrapText="1"/>
    </xf>
    <xf numFmtId="49" fontId="10" fillId="0" borderId="61" xfId="0" applyNumberFormat="1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vertical="top" wrapText="1"/>
    </xf>
    <xf numFmtId="0" fontId="10" fillId="0" borderId="61" xfId="0" applyFont="1" applyFill="1" applyBorder="1" applyAlignment="1">
      <alignment horizontal="center" vertical="top" wrapText="1"/>
    </xf>
    <xf numFmtId="168" fontId="10" fillId="0" borderId="61" xfId="0" applyNumberFormat="1" applyFont="1" applyFill="1" applyBorder="1" applyAlignment="1">
      <alignment vertical="top" wrapText="1"/>
    </xf>
    <xf numFmtId="0" fontId="1" fillId="0" borderId="61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vertical="top" wrapText="1"/>
    </xf>
    <xf numFmtId="49" fontId="2" fillId="0" borderId="63" xfId="0" applyNumberFormat="1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vertical="top" wrapText="1"/>
    </xf>
    <xf numFmtId="3" fontId="1" fillId="0" borderId="63" xfId="0" applyNumberFormat="1" applyFont="1" applyFill="1" applyBorder="1" applyAlignment="1">
      <alignment horizontal="right" vertical="top" wrapText="1"/>
    </xf>
    <xf numFmtId="0" fontId="2" fillId="0" borderId="63" xfId="0" applyFont="1" applyFill="1" applyBorder="1" applyAlignment="1">
      <alignment horizontal="center" vertical="top" wrapText="1"/>
    </xf>
    <xf numFmtId="3" fontId="2" fillId="0" borderId="62" xfId="0" applyNumberFormat="1" applyFont="1" applyFill="1" applyBorder="1" applyAlignment="1">
      <alignment horizontal="right" vertical="top" wrapText="1"/>
    </xf>
    <xf numFmtId="0" fontId="2" fillId="0" borderId="62" xfId="0" applyFont="1" applyFill="1" applyBorder="1" applyAlignment="1">
      <alignment horizontal="center" vertical="top" wrapText="1"/>
    </xf>
    <xf numFmtId="168" fontId="2" fillId="0" borderId="62" xfId="0" applyNumberFormat="1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3" fontId="1" fillId="0" borderId="64" xfId="0" applyNumberFormat="1" applyFont="1" applyFill="1" applyBorder="1" applyAlignment="1">
      <alignment horizontal="right" vertical="top" wrapText="1"/>
    </xf>
    <xf numFmtId="0" fontId="1" fillId="0" borderId="64" xfId="0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horizontal="center" vertical="top" wrapText="1"/>
    </xf>
    <xf numFmtId="0" fontId="2" fillId="0" borderId="65" xfId="0" applyFont="1" applyFill="1" applyBorder="1" applyAlignment="1">
      <alignment vertical="top" wrapText="1"/>
    </xf>
    <xf numFmtId="3" fontId="2" fillId="0" borderId="65" xfId="0" applyNumberFormat="1" applyFont="1" applyFill="1" applyBorder="1" applyAlignment="1">
      <alignment horizontal="right" vertical="top" wrapText="1"/>
    </xf>
    <xf numFmtId="0" fontId="2" fillId="0" borderId="65" xfId="0" applyFont="1" applyFill="1" applyBorder="1" applyAlignment="1">
      <alignment horizontal="center" vertical="top" wrapText="1"/>
    </xf>
    <xf numFmtId="168" fontId="2" fillId="0" borderId="65" xfId="0" applyNumberFormat="1" applyFont="1" applyFill="1" applyBorder="1" applyAlignment="1">
      <alignment vertical="top" wrapText="1"/>
    </xf>
    <xf numFmtId="0" fontId="1" fillId="0" borderId="66" xfId="0" applyFont="1" applyFill="1" applyBorder="1" applyAlignment="1">
      <alignment vertical="top" wrapText="1"/>
    </xf>
    <xf numFmtId="0" fontId="1" fillId="0" borderId="66" xfId="0" applyFont="1" applyFill="1" applyBorder="1" applyAlignment="1">
      <alignment horizontal="center" vertical="top" wrapText="1"/>
    </xf>
    <xf numFmtId="3" fontId="1" fillId="0" borderId="66" xfId="0" applyNumberFormat="1" applyFont="1" applyFill="1" applyBorder="1" applyAlignment="1">
      <alignment horizontal="right" vertical="top" wrapText="1"/>
    </xf>
    <xf numFmtId="49" fontId="2" fillId="0" borderId="67" xfId="0" applyNumberFormat="1" applyFont="1" applyFill="1" applyBorder="1" applyAlignment="1">
      <alignment horizontal="center" vertical="top" wrapText="1"/>
    </xf>
    <xf numFmtId="49" fontId="1" fillId="0" borderId="68" xfId="0" applyNumberFormat="1" applyFont="1" applyFill="1" applyBorder="1" applyAlignment="1">
      <alignment horizontal="center" vertical="top" wrapText="1"/>
    </xf>
    <xf numFmtId="49" fontId="1" fillId="0" borderId="69" xfId="0" applyNumberFormat="1" applyFont="1" applyFill="1" applyBorder="1" applyAlignment="1">
      <alignment horizontal="center" vertical="top" wrapText="1"/>
    </xf>
    <xf numFmtId="49" fontId="2" fillId="0" borderId="70" xfId="0" applyNumberFormat="1" applyFont="1" applyFill="1" applyBorder="1" applyAlignment="1">
      <alignment horizontal="center" vertical="top" wrapText="1"/>
    </xf>
    <xf numFmtId="49" fontId="2" fillId="0" borderId="68" xfId="0" applyNumberFormat="1" applyFont="1" applyFill="1" applyBorder="1" applyAlignment="1">
      <alignment horizontal="center" vertical="top" wrapText="1"/>
    </xf>
    <xf numFmtId="49" fontId="10" fillId="0" borderId="67" xfId="0" applyNumberFormat="1" applyFont="1" applyFill="1" applyBorder="1" applyAlignment="1">
      <alignment horizontal="center" vertical="top" wrapText="1"/>
    </xf>
    <xf numFmtId="49" fontId="1" fillId="0" borderId="71" xfId="0" applyNumberFormat="1" applyFont="1" applyFill="1" applyBorder="1" applyAlignment="1">
      <alignment horizontal="center" vertical="top" wrapText="1"/>
    </xf>
    <xf numFmtId="49" fontId="1" fillId="0" borderId="72" xfId="0" applyNumberFormat="1" applyFont="1" applyFill="1" applyBorder="1" applyAlignment="1">
      <alignment horizontal="center" vertical="top" wrapText="1"/>
    </xf>
    <xf numFmtId="49" fontId="13" fillId="0" borderId="67" xfId="0" applyNumberFormat="1" applyFont="1" applyFill="1" applyBorder="1" applyAlignment="1">
      <alignment horizontal="center" vertical="top" wrapText="1"/>
    </xf>
    <xf numFmtId="0" fontId="7" fillId="0" borderId="73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61" xfId="0" applyFont="1" applyFill="1" applyBorder="1" applyAlignment="1">
      <alignment vertical="top" wrapText="1"/>
    </xf>
    <xf numFmtId="49" fontId="13" fillId="0" borderId="61" xfId="0" applyNumberFormat="1" applyFont="1" applyFill="1" applyBorder="1" applyAlignment="1">
      <alignment horizontal="center" vertical="top" wrapText="1"/>
    </xf>
    <xf numFmtId="3" fontId="13" fillId="0" borderId="61" xfId="0" applyNumberFormat="1" applyFont="1" applyFill="1" applyBorder="1" applyAlignment="1">
      <alignment horizontal="right" vertical="top" wrapText="1"/>
    </xf>
    <xf numFmtId="0" fontId="13" fillId="0" borderId="61" xfId="0" applyFont="1" applyFill="1" applyBorder="1" applyAlignment="1">
      <alignment horizontal="center" vertical="top" wrapText="1"/>
    </xf>
    <xf numFmtId="49" fontId="1" fillId="0" borderId="63" xfId="0" applyNumberFormat="1" applyFont="1" applyFill="1" applyBorder="1" applyAlignment="1">
      <alignment horizontal="center" vertical="top" wrapText="1"/>
    </xf>
    <xf numFmtId="0" fontId="15" fillId="0" borderId="61" xfId="0" applyFont="1" applyFill="1" applyBorder="1" applyAlignment="1">
      <alignment vertical="top" wrapText="1"/>
    </xf>
    <xf numFmtId="49" fontId="2" fillId="0" borderId="74" xfId="0" applyNumberFormat="1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vertical="top" wrapText="1"/>
    </xf>
    <xf numFmtId="3" fontId="2" fillId="0" borderId="74" xfId="0" applyNumberFormat="1" applyFont="1" applyFill="1" applyBorder="1" applyAlignment="1">
      <alignment horizontal="right" vertical="top" wrapText="1"/>
    </xf>
    <xf numFmtId="0" fontId="2" fillId="0" borderId="74" xfId="0" applyFont="1" applyFill="1" applyBorder="1" applyAlignment="1">
      <alignment horizontal="center" vertical="top" wrapText="1"/>
    </xf>
    <xf numFmtId="168" fontId="2" fillId="0" borderId="74" xfId="0" applyNumberFormat="1" applyFont="1" applyFill="1" applyBorder="1" applyAlignment="1">
      <alignment vertical="top" wrapText="1"/>
    </xf>
    <xf numFmtId="49" fontId="10" fillId="0" borderId="68" xfId="0" applyNumberFormat="1" applyFont="1" applyFill="1" applyBorder="1" applyAlignment="1">
      <alignment horizontal="center" vertical="top" wrapText="1"/>
    </xf>
    <xf numFmtId="0" fontId="10" fillId="0" borderId="65" xfId="0" applyFont="1" applyFill="1" applyBorder="1" applyAlignment="1">
      <alignment vertical="top" wrapText="1"/>
    </xf>
    <xf numFmtId="3" fontId="10" fillId="0" borderId="65" xfId="0" applyNumberFormat="1" applyFont="1" applyFill="1" applyBorder="1" applyAlignment="1">
      <alignment horizontal="right" vertical="top" wrapText="1"/>
    </xf>
    <xf numFmtId="0" fontId="10" fillId="0" borderId="65" xfId="0" applyFont="1" applyFill="1" applyBorder="1" applyAlignment="1">
      <alignment horizontal="center" vertical="top" wrapText="1"/>
    </xf>
    <xf numFmtId="168" fontId="10" fillId="0" borderId="65" xfId="0" applyNumberFormat="1" applyFont="1" applyFill="1" applyBorder="1" applyAlignment="1">
      <alignment vertical="top" wrapText="1"/>
    </xf>
    <xf numFmtId="49" fontId="1" fillId="0" borderId="67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Fill="1" applyBorder="1" applyAlignment="1">
      <alignment horizontal="right" vertical="top" wrapText="1"/>
    </xf>
    <xf numFmtId="0" fontId="18" fillId="0" borderId="61" xfId="0" applyFont="1" applyFill="1" applyBorder="1" applyAlignment="1">
      <alignment horizontal="center" vertical="top" wrapText="1"/>
    </xf>
    <xf numFmtId="171" fontId="18" fillId="0" borderId="61" xfId="0" applyNumberFormat="1" applyFont="1" applyFill="1" applyBorder="1" applyAlignment="1">
      <alignment horizontal="center" vertical="top" wrapText="1"/>
    </xf>
    <xf numFmtId="168" fontId="18" fillId="0" borderId="75" xfId="0" applyNumberFormat="1" applyFont="1" applyFill="1" applyBorder="1" applyAlignment="1">
      <alignment horizontal="right" vertical="top" wrapText="1"/>
    </xf>
    <xf numFmtId="0" fontId="18" fillId="0" borderId="61" xfId="0" applyFont="1" applyFill="1" applyBorder="1" applyAlignment="1">
      <alignment vertical="top" wrapText="1"/>
    </xf>
    <xf numFmtId="49" fontId="18" fillId="0" borderId="61" xfId="0" applyNumberFormat="1" applyFont="1" applyFill="1" applyBorder="1" applyAlignment="1">
      <alignment horizontal="center" vertical="top" wrapText="1"/>
    </xf>
    <xf numFmtId="168" fontId="18" fillId="0" borderId="61" xfId="0" applyNumberFormat="1" applyFont="1" applyFill="1" applyBorder="1" applyAlignment="1">
      <alignment horizontal="right" vertical="top" wrapText="1"/>
    </xf>
    <xf numFmtId="171" fontId="19" fillId="0" borderId="61" xfId="0" applyNumberFormat="1" applyFont="1" applyFill="1" applyBorder="1" applyAlignment="1">
      <alignment horizontal="right" vertical="top" wrapText="1"/>
    </xf>
    <xf numFmtId="0" fontId="18" fillId="0" borderId="66" xfId="0" applyFont="1" applyFill="1" applyBorder="1" applyAlignment="1">
      <alignment horizontal="center" vertical="top" wrapText="1"/>
    </xf>
    <xf numFmtId="168" fontId="25" fillId="0" borderId="75" xfId="0" applyNumberFormat="1" applyFont="1" applyFill="1" applyBorder="1" applyAlignment="1">
      <alignment horizontal="right" vertical="top"/>
    </xf>
    <xf numFmtId="49" fontId="24" fillId="0" borderId="61" xfId="0" applyNumberFormat="1" applyFont="1" applyFill="1" applyBorder="1" applyAlignment="1">
      <alignment horizontal="center" vertical="top" wrapText="1"/>
    </xf>
    <xf numFmtId="0" fontId="25" fillId="0" borderId="61" xfId="0" applyFont="1" applyFill="1" applyBorder="1" applyAlignment="1">
      <alignment horizontal="right" vertical="top" wrapText="1"/>
    </xf>
    <xf numFmtId="0" fontId="25" fillId="0" borderId="61" xfId="0" applyFont="1" applyFill="1" applyBorder="1" applyAlignment="1">
      <alignment vertical="top" wrapText="1"/>
    </xf>
    <xf numFmtId="49" fontId="25" fillId="0" borderId="61" xfId="0" applyNumberFormat="1" applyFont="1" applyFill="1" applyBorder="1" applyAlignment="1">
      <alignment horizontal="center" vertical="top" wrapText="1"/>
    </xf>
    <xf numFmtId="168" fontId="18" fillId="0" borderId="6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168" fontId="25" fillId="0" borderId="61" xfId="0" applyNumberFormat="1" applyFont="1" applyFill="1" applyBorder="1" applyAlignment="1">
      <alignment horizontal="right" vertical="top" wrapText="1"/>
    </xf>
    <xf numFmtId="168" fontId="25" fillId="0" borderId="75" xfId="0" applyNumberFormat="1" applyFont="1" applyFill="1" applyBorder="1" applyAlignment="1">
      <alignment horizontal="right" vertical="top" wrapText="1"/>
    </xf>
    <xf numFmtId="168" fontId="25" fillId="0" borderId="66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Alignment="1">
      <alignment horizontal="right"/>
    </xf>
    <xf numFmtId="168" fontId="0" fillId="0" borderId="61" xfId="0" applyNumberFormat="1" applyFont="1" applyFill="1" applyBorder="1" applyAlignment="1">
      <alignment horizontal="center" vertical="top" wrapText="1"/>
    </xf>
    <xf numFmtId="168" fontId="0" fillId="0" borderId="76" xfId="0" applyNumberFormat="1" applyFont="1" applyFill="1" applyBorder="1" applyAlignment="1">
      <alignment horizontal="center" vertical="top" wrapText="1"/>
    </xf>
    <xf numFmtId="168" fontId="0" fillId="0" borderId="67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49" fontId="1" fillId="0" borderId="65" xfId="0" applyNumberFormat="1" applyFont="1" applyFill="1" applyBorder="1" applyAlignment="1">
      <alignment horizontal="center" vertical="top" wrapText="1"/>
    </xf>
    <xf numFmtId="170" fontId="18" fillId="0" borderId="61" xfId="0" applyNumberFormat="1" applyFont="1" applyFill="1" applyBorder="1" applyAlignment="1">
      <alignment horizontal="center" vertical="top" wrapText="1"/>
    </xf>
    <xf numFmtId="170" fontId="19" fillId="0" borderId="6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0" fontId="23" fillId="0" borderId="77" xfId="0" applyFont="1" applyFill="1" applyBorder="1" applyAlignment="1">
      <alignment/>
    </xf>
    <xf numFmtId="49" fontId="23" fillId="0" borderId="77" xfId="0" applyNumberFormat="1" applyFont="1" applyFill="1" applyBorder="1" applyAlignment="1">
      <alignment/>
    </xf>
    <xf numFmtId="49" fontId="0" fillId="0" borderId="77" xfId="0" applyNumberFormat="1" applyFont="1" applyFill="1" applyBorder="1" applyAlignment="1">
      <alignment/>
    </xf>
    <xf numFmtId="0" fontId="23" fillId="0" borderId="75" xfId="0" applyFont="1" applyFill="1" applyBorder="1" applyAlignment="1">
      <alignment/>
    </xf>
    <xf numFmtId="49" fontId="23" fillId="0" borderId="75" xfId="0" applyNumberFormat="1" applyFont="1" applyFill="1" applyBorder="1" applyAlignment="1">
      <alignment/>
    </xf>
    <xf numFmtId="49" fontId="0" fillId="0" borderId="75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/>
    </xf>
    <xf numFmtId="168" fontId="18" fillId="0" borderId="61" xfId="0" applyNumberFormat="1" applyFont="1" applyFill="1" applyBorder="1" applyAlignment="1">
      <alignment horizontal="right"/>
    </xf>
    <xf numFmtId="49" fontId="26" fillId="0" borderId="61" xfId="0" applyNumberFormat="1" applyFont="1" applyFill="1" applyBorder="1" applyAlignment="1">
      <alignment horizontal="center" vertical="top" wrapText="1"/>
    </xf>
    <xf numFmtId="168" fontId="25" fillId="0" borderId="61" xfId="0" applyNumberFormat="1" applyFont="1" applyFill="1" applyBorder="1" applyAlignment="1">
      <alignment horizontal="right" vertical="top"/>
    </xf>
    <xf numFmtId="168" fontId="25" fillId="0" borderId="61" xfId="0" applyNumberFormat="1" applyFont="1" applyFill="1" applyBorder="1" applyAlignment="1">
      <alignment horizontal="right"/>
    </xf>
    <xf numFmtId="171" fontId="27" fillId="0" borderId="61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/>
    </xf>
    <xf numFmtId="0" fontId="18" fillId="0" borderId="76" xfId="0" applyFont="1" applyFill="1" applyBorder="1" applyAlignment="1">
      <alignment vertical="top" wrapText="1"/>
    </xf>
    <xf numFmtId="0" fontId="18" fillId="0" borderId="75" xfId="0" applyFont="1" applyFill="1" applyBorder="1" applyAlignment="1">
      <alignment vertical="top" wrapText="1"/>
    </xf>
    <xf numFmtId="49" fontId="18" fillId="0" borderId="75" xfId="0" applyNumberFormat="1" applyFont="1" applyFill="1" applyBorder="1" applyAlignment="1">
      <alignment horizontal="center" vertical="top" wrapText="1"/>
    </xf>
    <xf numFmtId="49" fontId="24" fillId="0" borderId="75" xfId="0" applyNumberFormat="1" applyFont="1" applyFill="1" applyBorder="1" applyAlignment="1">
      <alignment horizontal="center" vertical="top" wrapText="1"/>
    </xf>
    <xf numFmtId="168" fontId="18" fillId="0" borderId="75" xfId="0" applyNumberFormat="1" applyFont="1" applyFill="1" applyBorder="1" applyAlignment="1">
      <alignment horizontal="right" vertical="top"/>
    </xf>
    <xf numFmtId="168" fontId="18" fillId="0" borderId="75" xfId="0" applyNumberFormat="1" applyFont="1" applyFill="1" applyBorder="1" applyAlignment="1">
      <alignment horizontal="right"/>
    </xf>
    <xf numFmtId="171" fontId="19" fillId="0" borderId="67" xfId="0" applyNumberFormat="1" applyFont="1" applyFill="1" applyBorder="1" applyAlignment="1">
      <alignment horizontal="right" vertical="top" wrapText="1"/>
    </xf>
    <xf numFmtId="0" fontId="25" fillId="0" borderId="76" xfId="0" applyFont="1" applyFill="1" applyBorder="1" applyAlignment="1">
      <alignment horizontal="right" vertical="top" wrapText="1"/>
    </xf>
    <xf numFmtId="0" fontId="25" fillId="0" borderId="75" xfId="0" applyFont="1" applyFill="1" applyBorder="1" applyAlignment="1">
      <alignment vertical="top" wrapText="1"/>
    </xf>
    <xf numFmtId="49" fontId="25" fillId="0" borderId="75" xfId="0" applyNumberFormat="1" applyFont="1" applyFill="1" applyBorder="1" applyAlignment="1">
      <alignment horizontal="center" vertical="top" wrapText="1"/>
    </xf>
    <xf numFmtId="49" fontId="26" fillId="0" borderId="75" xfId="0" applyNumberFormat="1" applyFont="1" applyFill="1" applyBorder="1" applyAlignment="1">
      <alignment horizontal="center" vertical="top" wrapText="1"/>
    </xf>
    <xf numFmtId="171" fontId="27" fillId="0" borderId="67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25" fillId="0" borderId="78" xfId="0" applyFont="1" applyFill="1" applyBorder="1" applyAlignment="1">
      <alignment vertical="top" wrapText="1"/>
    </xf>
    <xf numFmtId="0" fontId="25" fillId="0" borderId="66" xfId="0" applyFont="1" applyFill="1" applyBorder="1" applyAlignment="1">
      <alignment vertical="top" wrapText="1"/>
    </xf>
    <xf numFmtId="49" fontId="25" fillId="0" borderId="66" xfId="0" applyNumberFormat="1" applyFont="1" applyFill="1" applyBorder="1" applyAlignment="1">
      <alignment horizontal="center" vertical="top" wrapText="1"/>
    </xf>
    <xf numFmtId="49" fontId="18" fillId="0" borderId="66" xfId="0" applyNumberFormat="1" applyFont="1" applyFill="1" applyBorder="1" applyAlignment="1">
      <alignment horizontal="center" vertical="top" wrapText="1"/>
    </xf>
    <xf numFmtId="168" fontId="25" fillId="0" borderId="66" xfId="0" applyNumberFormat="1" applyFont="1" applyFill="1" applyBorder="1" applyAlignment="1">
      <alignment horizontal="right" vertical="top"/>
    </xf>
    <xf numFmtId="171" fontId="19" fillId="0" borderId="79" xfId="0" applyNumberFormat="1" applyFont="1" applyFill="1" applyBorder="1" applyAlignment="1">
      <alignment horizontal="right" vertical="top" wrapText="1"/>
    </xf>
    <xf numFmtId="0" fontId="0" fillId="0" borderId="61" xfId="0" applyFont="1" applyFill="1" applyBorder="1" applyAlignment="1">
      <alignment horizontal="center" vertical="top" wrapText="1"/>
    </xf>
    <xf numFmtId="49" fontId="0" fillId="0" borderId="76" xfId="0" applyNumberFormat="1" applyFont="1" applyFill="1" applyBorder="1" applyAlignment="1">
      <alignment horizontal="center" vertical="top" wrapText="1"/>
    </xf>
    <xf numFmtId="49" fontId="0" fillId="0" borderId="67" xfId="0" applyNumberFormat="1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2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" fillId="0" borderId="65" xfId="0" applyNumberFormat="1" applyFont="1" applyFill="1" applyBorder="1" applyAlignment="1">
      <alignment horizontal="right" vertical="top" wrapText="1"/>
    </xf>
    <xf numFmtId="168" fontId="1" fillId="0" borderId="65" xfId="0" applyNumberFormat="1" applyFont="1" applyFill="1" applyBorder="1" applyAlignment="1">
      <alignment vertical="top" wrapText="1"/>
    </xf>
    <xf numFmtId="168" fontId="1" fillId="0" borderId="66" xfId="0" applyNumberFormat="1" applyFont="1" applyFill="1" applyBorder="1" applyAlignment="1">
      <alignment vertical="top" wrapText="1"/>
    </xf>
    <xf numFmtId="168" fontId="1" fillId="0" borderId="63" xfId="0" applyNumberFormat="1" applyFont="1" applyFill="1" applyBorder="1" applyAlignment="1">
      <alignment vertical="top" wrapText="1"/>
    </xf>
    <xf numFmtId="168" fontId="2" fillId="0" borderId="63" xfId="0" applyNumberFormat="1" applyFont="1" applyFill="1" applyBorder="1" applyAlignment="1">
      <alignment vertical="top" wrapText="1"/>
    </xf>
    <xf numFmtId="168" fontId="1" fillId="0" borderId="64" xfId="0" applyNumberFormat="1" applyFont="1" applyFill="1" applyBorder="1" applyAlignment="1">
      <alignment vertical="top" wrapText="1"/>
    </xf>
    <xf numFmtId="168" fontId="13" fillId="0" borderId="61" xfId="0" applyNumberFormat="1" applyFont="1" applyFill="1" applyBorder="1" applyAlignment="1">
      <alignment vertical="top" wrapText="1"/>
    </xf>
    <xf numFmtId="168" fontId="1" fillId="0" borderId="61" xfId="0" applyNumberFormat="1" applyFont="1" applyFill="1" applyBorder="1" applyAlignment="1">
      <alignment horizontal="right" vertical="top" wrapText="1"/>
    </xf>
    <xf numFmtId="168" fontId="0" fillId="0" borderId="61" xfId="0" applyNumberFormat="1" applyFont="1" applyFill="1" applyBorder="1" applyAlignment="1">
      <alignment horizontal="center"/>
    </xf>
    <xf numFmtId="168" fontId="0" fillId="0" borderId="76" xfId="0" applyNumberFormat="1" applyFont="1" applyFill="1" applyBorder="1" applyAlignment="1">
      <alignment horizontal="center" vertical="top" wrapText="1"/>
    </xf>
    <xf numFmtId="168" fontId="0" fillId="0" borderId="67" xfId="0" applyNumberFormat="1" applyFont="1" applyFill="1" applyBorder="1" applyAlignment="1">
      <alignment horizontal="center" vertical="top" wrapText="1"/>
    </xf>
    <xf numFmtId="49" fontId="18" fillId="0" borderId="65" xfId="0" applyNumberFormat="1" applyFont="1" applyFill="1" applyBorder="1" applyAlignment="1">
      <alignment horizontal="center" vertical="top" wrapText="1"/>
    </xf>
    <xf numFmtId="49" fontId="18" fillId="0" borderId="62" xfId="0" applyNumberFormat="1" applyFont="1" applyFill="1" applyBorder="1" applyAlignment="1">
      <alignment horizontal="center" vertical="top" wrapText="1"/>
    </xf>
    <xf numFmtId="49" fontId="2" fillId="0" borderId="65" xfId="0" applyNumberFormat="1" applyFont="1" applyFill="1" applyBorder="1" applyAlignment="1">
      <alignment horizontal="center" vertical="top" wrapText="1"/>
    </xf>
    <xf numFmtId="49" fontId="2" fillId="0" borderId="62" xfId="0" applyNumberFormat="1" applyFont="1" applyFill="1" applyBorder="1" applyAlignment="1">
      <alignment horizontal="center" vertical="top" wrapText="1"/>
    </xf>
    <xf numFmtId="168" fontId="2" fillId="0" borderId="65" xfId="0" applyNumberFormat="1" applyFont="1" applyFill="1" applyBorder="1" applyAlignment="1">
      <alignment horizontal="center" vertical="top" wrapText="1"/>
    </xf>
    <xf numFmtId="168" fontId="2" fillId="0" borderId="62" xfId="0" applyNumberFormat="1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18" fillId="0" borderId="61" xfId="0" applyFont="1" applyFill="1" applyBorder="1" applyAlignment="1">
      <alignment vertical="top" wrapText="1"/>
    </xf>
    <xf numFmtId="49" fontId="18" fillId="0" borderId="61" xfId="0" applyNumberFormat="1" applyFont="1" applyFill="1" applyBorder="1" applyAlignment="1">
      <alignment horizontal="center" vertical="top" wrapText="1"/>
    </xf>
    <xf numFmtId="0" fontId="18" fillId="0" borderId="61" xfId="0" applyFont="1" applyFill="1" applyBorder="1" applyAlignment="1">
      <alignment horizontal="center" vertical="top" wrapText="1"/>
    </xf>
    <xf numFmtId="49" fontId="18" fillId="0" borderId="65" xfId="0" applyNumberFormat="1" applyFont="1" applyFill="1" applyBorder="1" applyAlignment="1">
      <alignment horizontal="center" vertical="top" wrapText="1"/>
    </xf>
    <xf numFmtId="49" fontId="18" fillId="0" borderId="62" xfId="0" applyNumberFormat="1" applyFont="1" applyFill="1" applyBorder="1" applyAlignment="1">
      <alignment horizontal="center" vertical="top" wrapText="1"/>
    </xf>
    <xf numFmtId="0" fontId="18" fillId="0" borderId="65" xfId="0" applyFont="1" applyFill="1" applyBorder="1" applyAlignment="1">
      <alignment horizontal="center" vertical="top" wrapText="1"/>
    </xf>
    <xf numFmtId="0" fontId="18" fillId="0" borderId="80" xfId="0" applyFont="1" applyFill="1" applyBorder="1" applyAlignment="1">
      <alignment horizontal="center" vertical="top" wrapText="1"/>
    </xf>
    <xf numFmtId="0" fontId="18" fillId="0" borderId="62" xfId="0" applyFont="1" applyFill="1" applyBorder="1" applyAlignment="1">
      <alignment horizontal="center" vertical="top" wrapText="1"/>
    </xf>
    <xf numFmtId="168" fontId="18" fillId="0" borderId="65" xfId="0" applyNumberFormat="1" applyFont="1" applyFill="1" applyBorder="1" applyAlignment="1">
      <alignment horizontal="center" vertical="top" wrapText="1"/>
    </xf>
    <xf numFmtId="168" fontId="18" fillId="0" borderId="80" xfId="0" applyNumberFormat="1" applyFont="1" applyFill="1" applyBorder="1" applyAlignment="1">
      <alignment horizontal="center" vertical="top" wrapText="1"/>
    </xf>
    <xf numFmtId="168" fontId="18" fillId="0" borderId="62" xfId="0" applyNumberFormat="1" applyFont="1" applyFill="1" applyBorder="1" applyAlignment="1">
      <alignment horizontal="center" vertical="top" wrapText="1"/>
    </xf>
    <xf numFmtId="168" fontId="0" fillId="0" borderId="61" xfId="0" applyNumberFormat="1" applyFont="1" applyFill="1" applyBorder="1" applyAlignment="1">
      <alignment horizontal="center" vertical="top" wrapText="1"/>
    </xf>
    <xf numFmtId="171" fontId="19" fillId="0" borderId="61" xfId="0" applyNumberFormat="1" applyFont="1" applyFill="1" applyBorder="1" applyAlignment="1">
      <alignment horizontal="center" vertical="top" wrapText="1"/>
    </xf>
    <xf numFmtId="168" fontId="18" fillId="0" borderId="61" xfId="0" applyNumberFormat="1" applyFont="1" applyFill="1" applyBorder="1" applyAlignment="1">
      <alignment horizontal="center" vertical="top" wrapText="1"/>
    </xf>
    <xf numFmtId="49" fontId="0" fillId="0" borderId="61" xfId="0" applyNumberFormat="1" applyFont="1" applyFill="1" applyBorder="1" applyAlignment="1">
      <alignment horizontal="center" vertical="top" wrapText="1"/>
    </xf>
    <xf numFmtId="49" fontId="0" fillId="0" borderId="76" xfId="0" applyNumberFormat="1" applyFont="1" applyFill="1" applyBorder="1" applyAlignment="1">
      <alignment horizontal="center" vertical="top" wrapText="1"/>
    </xf>
    <xf numFmtId="49" fontId="0" fillId="0" borderId="67" xfId="0" applyNumberFormat="1" applyFont="1" applyFill="1" applyBorder="1" applyAlignment="1">
      <alignment horizontal="center" vertical="top" wrapText="1"/>
    </xf>
    <xf numFmtId="0" fontId="0" fillId="0" borderId="61" xfId="0" applyFont="1" applyFill="1" applyBorder="1" applyAlignment="1">
      <alignment horizontal="center" vertical="top" wrapText="1"/>
    </xf>
    <xf numFmtId="49" fontId="18" fillId="0" borderId="80" xfId="0" applyNumberFormat="1" applyFont="1" applyFill="1" applyBorder="1" applyAlignment="1">
      <alignment horizontal="center" vertical="top" wrapText="1"/>
    </xf>
    <xf numFmtId="170" fontId="0" fillId="0" borderId="6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73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0" xfId="0" applyFont="1" applyAlignment="1">
      <alignment/>
    </xf>
    <xf numFmtId="0" fontId="11" fillId="0" borderId="73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14" borderId="73" xfId="0" applyFont="1" applyFill="1" applyBorder="1" applyAlignment="1">
      <alignment/>
    </xf>
    <xf numFmtId="0" fontId="2" fillId="14" borderId="62" xfId="0" applyFont="1" applyFill="1" applyBorder="1" applyAlignment="1">
      <alignment vertical="top" wrapText="1"/>
    </xf>
    <xf numFmtId="0" fontId="1" fillId="14" borderId="62" xfId="0" applyFont="1" applyFill="1" applyBorder="1" applyAlignment="1">
      <alignment horizontal="center" vertical="top" wrapText="1"/>
    </xf>
    <xf numFmtId="0" fontId="7" fillId="14" borderId="0" xfId="0" applyFont="1" applyFill="1" applyAlignment="1">
      <alignment/>
    </xf>
    <xf numFmtId="0" fontId="6" fillId="14" borderId="73" xfId="0" applyFont="1" applyFill="1" applyBorder="1" applyAlignment="1">
      <alignment/>
    </xf>
    <xf numFmtId="0" fontId="2" fillId="14" borderId="61" xfId="0" applyFont="1" applyFill="1" applyBorder="1" applyAlignment="1">
      <alignment vertical="top" wrapText="1"/>
    </xf>
    <xf numFmtId="0" fontId="2" fillId="14" borderId="61" xfId="0" applyFont="1" applyFill="1" applyBorder="1" applyAlignment="1">
      <alignment horizontal="center" vertical="top" wrapText="1"/>
    </xf>
    <xf numFmtId="168" fontId="2" fillId="14" borderId="61" xfId="0" applyNumberFormat="1" applyFont="1" applyFill="1" applyBorder="1" applyAlignment="1">
      <alignment vertical="top" wrapText="1"/>
    </xf>
    <xf numFmtId="0" fontId="6" fillId="14" borderId="0" xfId="0" applyFont="1" applyFill="1" applyAlignment="1">
      <alignment/>
    </xf>
    <xf numFmtId="0" fontId="1" fillId="14" borderId="61" xfId="0" applyFont="1" applyFill="1" applyBorder="1" applyAlignment="1">
      <alignment vertical="top" wrapText="1"/>
    </xf>
    <xf numFmtId="0" fontId="1" fillId="14" borderId="61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22" borderId="6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171" fontId="18" fillId="0" borderId="65" xfId="0" applyNumberFormat="1" applyFont="1" applyFill="1" applyBorder="1" applyAlignment="1">
      <alignment horizontal="center" vertical="top" wrapText="1"/>
    </xf>
    <xf numFmtId="171" fontId="18" fillId="0" borderId="75" xfId="0" applyNumberFormat="1" applyFont="1" applyFill="1" applyBorder="1" applyAlignment="1">
      <alignment horizontal="center" vertical="top" wrapText="1"/>
    </xf>
    <xf numFmtId="168" fontId="18" fillId="0" borderId="62" xfId="0" applyNumberFormat="1" applyFont="1" applyFill="1" applyBorder="1" applyAlignment="1">
      <alignment horizontal="right" vertical="top" wrapText="1"/>
    </xf>
    <xf numFmtId="171" fontId="18" fillId="0" borderId="62" xfId="0" applyNumberFormat="1" applyFont="1" applyFill="1" applyBorder="1" applyAlignment="1">
      <alignment horizontal="center" vertical="top" wrapText="1"/>
    </xf>
    <xf numFmtId="0" fontId="48" fillId="0" borderId="0" xfId="280" applyNumberFormat="1" applyProtection="1">
      <alignment horizontal="left" wrapText="1"/>
      <protection/>
    </xf>
    <xf numFmtId="0" fontId="48" fillId="0" borderId="0" xfId="99" applyNumberFormat="1" applyProtection="1">
      <alignment horizontal="center" wrapText="1"/>
      <protection/>
    </xf>
    <xf numFmtId="49" fontId="31" fillId="0" borderId="0" xfId="318" applyNumberFormat="1" applyProtection="1">
      <alignment/>
      <protection locked="0"/>
    </xf>
    <xf numFmtId="49" fontId="48" fillId="0" borderId="0" xfId="272" applyProtection="1">
      <alignment horizontal="center"/>
      <protection/>
    </xf>
    <xf numFmtId="0" fontId="49" fillId="0" borderId="0" xfId="205" applyNumberFormat="1" applyProtection="1">
      <alignment/>
      <protection/>
    </xf>
    <xf numFmtId="0" fontId="28" fillId="0" borderId="0" xfId="212" applyNumberFormat="1" applyProtection="1">
      <alignment/>
      <protection/>
    </xf>
    <xf numFmtId="0" fontId="31" fillId="0" borderId="0" xfId="318" applyProtection="1">
      <alignment/>
      <protection locked="0"/>
    </xf>
    <xf numFmtId="0" fontId="56" fillId="0" borderId="0" xfId="244" applyNumberFormat="1" applyProtection="1">
      <alignment horizontal="center"/>
      <protection/>
    </xf>
    <xf numFmtId="0" fontId="56" fillId="0" borderId="0" xfId="244" applyProtection="1">
      <alignment horizontal="center"/>
      <protection locked="0"/>
    </xf>
    <xf numFmtId="49" fontId="56" fillId="0" borderId="0" xfId="296" applyProtection="1">
      <alignment/>
      <protection/>
    </xf>
    <xf numFmtId="49" fontId="48" fillId="0" borderId="0" xfId="226" applyProtection="1">
      <alignment/>
      <protection/>
    </xf>
    <xf numFmtId="0" fontId="48" fillId="0" borderId="0" xfId="223" applyNumberFormat="1" applyProtection="1">
      <alignment horizontal="center"/>
      <protection/>
    </xf>
    <xf numFmtId="0" fontId="56" fillId="0" borderId="13" xfId="87" applyNumberFormat="1" applyProtection="1">
      <alignment/>
      <protection/>
    </xf>
    <xf numFmtId="49" fontId="48" fillId="0" borderId="13" xfId="101" applyProtection="1">
      <alignment horizontal="left"/>
      <protection/>
    </xf>
    <xf numFmtId="49" fontId="48" fillId="0" borderId="13" xfId="293" applyProtection="1">
      <alignment/>
      <protection/>
    </xf>
    <xf numFmtId="0" fontId="49" fillId="0" borderId="13" xfId="83" applyNumberFormat="1" applyProtection="1">
      <alignment/>
      <protection/>
    </xf>
    <xf numFmtId="49" fontId="48" fillId="0" borderId="8" xfId="207" applyProtection="1">
      <alignment horizontal="center" vertical="center" wrapText="1"/>
      <protection/>
    </xf>
    <xf numFmtId="49" fontId="48" fillId="0" borderId="8" xfId="207" applyNumberFormat="1" applyProtection="1">
      <alignment horizontal="center" vertical="center" wrapText="1"/>
      <protection/>
    </xf>
    <xf numFmtId="49" fontId="48" fillId="0" borderId="81" xfId="207" applyBorder="1" applyProtection="1">
      <alignment horizontal="center" vertical="center" wrapText="1"/>
      <protection/>
    </xf>
    <xf numFmtId="0" fontId="49" fillId="0" borderId="52" xfId="266" applyNumberFormat="1" applyProtection="1">
      <alignment/>
      <protection/>
    </xf>
    <xf numFmtId="49" fontId="48" fillId="0" borderId="8" xfId="207" applyProtection="1">
      <alignment horizontal="center" vertical="center" wrapText="1"/>
      <protection locked="0"/>
    </xf>
    <xf numFmtId="49" fontId="48" fillId="0" borderId="8" xfId="207" applyNumberFormat="1" applyProtection="1">
      <alignment horizontal="center" vertical="center" wrapText="1"/>
      <protection locked="0"/>
    </xf>
    <xf numFmtId="49" fontId="48" fillId="0" borderId="8" xfId="207" applyProtection="1">
      <alignment horizontal="center" vertical="center" wrapText="1"/>
      <protection/>
    </xf>
    <xf numFmtId="49" fontId="48" fillId="0" borderId="8" xfId="207" applyNumberFormat="1" applyProtection="1">
      <alignment horizontal="center" vertical="center" wrapText="1"/>
      <protection/>
    </xf>
    <xf numFmtId="49" fontId="48" fillId="0" borderId="29" xfId="235" applyProtection="1">
      <alignment horizontal="center" vertical="center" wrapText="1"/>
      <protection/>
    </xf>
    <xf numFmtId="0" fontId="48" fillId="0" borderId="16" xfId="89" applyNumberFormat="1" applyProtection="1">
      <alignment horizontal="left" wrapText="1"/>
      <protection/>
    </xf>
    <xf numFmtId="49" fontId="48" fillId="0" borderId="33" xfId="216" applyProtection="1">
      <alignment horizontal="center" wrapText="1"/>
      <protection/>
    </xf>
    <xf numFmtId="49" fontId="48" fillId="0" borderId="36" xfId="228" applyNumberFormat="1" applyProtection="1">
      <alignment horizontal="center"/>
      <protection/>
    </xf>
    <xf numFmtId="4" fontId="48" fillId="0" borderId="8" xfId="237" applyProtection="1">
      <alignment horizontal="right"/>
      <protection/>
    </xf>
    <xf numFmtId="0" fontId="49" fillId="0" borderId="42" xfId="268" applyNumberFormat="1" applyProtection="1">
      <alignment/>
      <protection/>
    </xf>
    <xf numFmtId="0" fontId="48" fillId="0" borderId="15" xfId="91" applyNumberFormat="1" applyProtection="1">
      <alignment horizontal="left" wrapText="1"/>
      <protection/>
    </xf>
    <xf numFmtId="49" fontId="48" fillId="0" borderId="34" xfId="218" applyProtection="1">
      <alignment horizontal="center" wrapText="1"/>
      <protection/>
    </xf>
    <xf numFmtId="49" fontId="48" fillId="0" borderId="27" xfId="230" applyNumberFormat="1" applyProtection="1">
      <alignment horizontal="center"/>
      <protection/>
    </xf>
    <xf numFmtId="49" fontId="48" fillId="0" borderId="27" xfId="230" applyProtection="1">
      <alignment horizontal="center"/>
      <protection/>
    </xf>
    <xf numFmtId="0" fontId="49" fillId="0" borderId="27" xfId="113" applyNumberFormat="1" applyProtection="1">
      <alignment/>
      <protection/>
    </xf>
    <xf numFmtId="0" fontId="48" fillId="0" borderId="16" xfId="93" applyNumberFormat="1" applyProtection="1">
      <alignment horizontal="left" wrapText="1" indent="1"/>
      <protection/>
    </xf>
    <xf numFmtId="49" fontId="48" fillId="0" borderId="21" xfId="103" applyProtection="1">
      <alignment horizontal="center" wrapText="1"/>
      <protection/>
    </xf>
    <xf numFmtId="49" fontId="48" fillId="0" borderId="23" xfId="232" applyNumberFormat="1" applyProtection="1">
      <alignment horizontal="center"/>
      <protection/>
    </xf>
    <xf numFmtId="4" fontId="48" fillId="0" borderId="23" xfId="239" applyProtection="1">
      <alignment horizontal="right"/>
      <protection/>
    </xf>
    <xf numFmtId="0" fontId="48" fillId="0" borderId="15" xfId="95" applyNumberFormat="1" applyProtection="1">
      <alignment horizontal="left" wrapText="1" indent="2"/>
      <protection/>
    </xf>
    <xf numFmtId="49" fontId="48" fillId="0" borderId="82" xfId="230" applyBorder="1" applyProtection="1">
      <alignment horizontal="center"/>
      <protection/>
    </xf>
    <xf numFmtId="0" fontId="48" fillId="0" borderId="19" xfId="97" applyNumberFormat="1" applyProtection="1">
      <alignment horizontal="left" wrapText="1" indent="2"/>
      <protection/>
    </xf>
    <xf numFmtId="49" fontId="48" fillId="0" borderId="21" xfId="105" applyProtection="1">
      <alignment horizontal="center" shrinkToFit="1"/>
      <protection/>
    </xf>
    <xf numFmtId="49" fontId="48" fillId="0" borderId="23" xfId="107" applyNumberFormat="1" applyProtection="1">
      <alignment horizontal="center" shrinkToFit="1"/>
      <protection/>
    </xf>
    <xf numFmtId="4" fontId="48" fillId="0" borderId="83" xfId="237" applyBorder="1" applyProtection="1">
      <alignment horizontal="right"/>
      <protection/>
    </xf>
    <xf numFmtId="0" fontId="48" fillId="0" borderId="0" xfId="202" applyNumberFormat="1" applyProtection="1">
      <alignment/>
      <protection/>
    </xf>
    <xf numFmtId="0" fontId="48" fillId="0" borderId="35" xfId="222" applyNumberFormat="1" applyProtection="1">
      <alignment/>
      <protection/>
    </xf>
    <xf numFmtId="49" fontId="48" fillId="0" borderId="35" xfId="222" applyNumberFormat="1" applyProtection="1">
      <alignment/>
      <protection/>
    </xf>
    <xf numFmtId="0" fontId="48" fillId="20" borderId="35" xfId="241" applyNumberFormat="1" applyProtection="1">
      <alignment/>
      <protection/>
    </xf>
    <xf numFmtId="168" fontId="1" fillId="14" borderId="62" xfId="0" applyNumberFormat="1" applyFont="1" applyFill="1" applyBorder="1" applyAlignment="1">
      <alignment vertical="top" wrapText="1"/>
    </xf>
    <xf numFmtId="168" fontId="1" fillId="14" borderId="61" xfId="0" applyNumberFormat="1" applyFont="1" applyFill="1" applyBorder="1" applyAlignment="1">
      <alignment vertical="top" wrapText="1"/>
    </xf>
    <xf numFmtId="168" fontId="1" fillId="22" borderId="61" xfId="0" applyNumberFormat="1" applyFont="1" applyFill="1" applyBorder="1" applyAlignment="1">
      <alignment horizontal="right" vertical="top" wrapText="1"/>
    </xf>
    <xf numFmtId="168" fontId="1" fillId="22" borderId="61" xfId="0" applyNumberFormat="1" applyFont="1" applyFill="1" applyBorder="1" applyAlignment="1">
      <alignment vertical="top" wrapText="1"/>
    </xf>
    <xf numFmtId="168" fontId="25" fillId="0" borderId="65" xfId="0" applyNumberFormat="1" applyFont="1" applyFill="1" applyBorder="1" applyAlignment="1">
      <alignment horizontal="right" vertical="top" wrapText="1"/>
    </xf>
    <xf numFmtId="0" fontId="25" fillId="0" borderId="65" xfId="0" applyFont="1" applyFill="1" applyBorder="1" applyAlignment="1">
      <alignment horizontal="right" vertical="top" wrapText="1"/>
    </xf>
    <xf numFmtId="0" fontId="25" fillId="0" borderId="65" xfId="0" applyFont="1" applyFill="1" applyBorder="1" applyAlignment="1">
      <alignment vertical="top" wrapText="1"/>
    </xf>
    <xf numFmtId="49" fontId="25" fillId="0" borderId="65" xfId="0" applyNumberFormat="1" applyFont="1" applyFill="1" applyBorder="1" applyAlignment="1">
      <alignment horizontal="center" vertical="top" wrapText="1"/>
    </xf>
    <xf numFmtId="49" fontId="26" fillId="0" borderId="65" xfId="0" applyNumberFormat="1" applyFont="1" applyFill="1" applyBorder="1" applyAlignment="1">
      <alignment horizontal="center" vertical="top" wrapText="1"/>
    </xf>
    <xf numFmtId="168" fontId="25" fillId="0" borderId="65" xfId="0" applyNumberFormat="1" applyFont="1" applyFill="1" applyBorder="1" applyAlignment="1">
      <alignment horizontal="right" vertical="top"/>
    </xf>
    <xf numFmtId="171" fontId="27" fillId="0" borderId="65" xfId="0" applyNumberFormat="1" applyFont="1" applyFill="1" applyBorder="1" applyAlignment="1">
      <alignment horizontal="right" vertical="top" wrapText="1"/>
    </xf>
    <xf numFmtId="171" fontId="19" fillId="0" borderId="75" xfId="0" applyNumberFormat="1" applyFont="1" applyFill="1" applyBorder="1" applyAlignment="1">
      <alignment horizontal="right" vertical="top" wrapText="1"/>
    </xf>
    <xf numFmtId="0" fontId="18" fillId="0" borderId="62" xfId="0" applyFont="1" applyFill="1" applyBorder="1" applyAlignment="1">
      <alignment vertical="top" wrapText="1"/>
    </xf>
    <xf numFmtId="49" fontId="24" fillId="0" borderId="62" xfId="0" applyNumberFormat="1" applyFont="1" applyFill="1" applyBorder="1" applyAlignment="1">
      <alignment horizontal="center" vertical="top" wrapText="1"/>
    </xf>
    <xf numFmtId="168" fontId="18" fillId="0" borderId="62" xfId="0" applyNumberFormat="1" applyFont="1" applyFill="1" applyBorder="1" applyAlignment="1">
      <alignment horizontal="right" vertical="top"/>
    </xf>
    <xf numFmtId="171" fontId="19" fillId="0" borderId="62" xfId="0" applyNumberFormat="1" applyFont="1" applyFill="1" applyBorder="1" applyAlignment="1">
      <alignment horizontal="right" vertical="top" wrapText="1"/>
    </xf>
    <xf numFmtId="4" fontId="31" fillId="0" borderId="0" xfId="318" applyNumberFormat="1" applyProtection="1">
      <alignment/>
      <protection locked="0"/>
    </xf>
  </cellXfs>
  <cellStyles count="3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179" xfId="73"/>
    <cellStyle name="style0" xfId="74"/>
    <cellStyle name="td" xfId="75"/>
    <cellStyle name="Title" xfId="76"/>
    <cellStyle name="Total" xfId="77"/>
    <cellStyle name="tr" xfId="78"/>
    <cellStyle name="Warning Text" xfId="79"/>
    <cellStyle name="xl100" xfId="80"/>
    <cellStyle name="xl101" xfId="81"/>
    <cellStyle name="xl102" xfId="82"/>
    <cellStyle name="xl102_Отчет об исполнении консолидированного бюджета" xfId="83"/>
    <cellStyle name="xl103" xfId="84"/>
    <cellStyle name="xl104" xfId="85"/>
    <cellStyle name="xl105" xfId="86"/>
    <cellStyle name="xl105_Отчет об исполнении консолидированного бюджета" xfId="87"/>
    <cellStyle name="xl106" xfId="88"/>
    <cellStyle name="xl106_Отчет об исполнении консолидированного бюджета" xfId="89"/>
    <cellStyle name="xl107" xfId="90"/>
    <cellStyle name="xl107_Отчет об исполнении консолидированного бюджета" xfId="91"/>
    <cellStyle name="xl108" xfId="92"/>
    <cellStyle name="xl108_Отчет об исполнении консолидированного бюджета" xfId="93"/>
    <cellStyle name="xl109" xfId="94"/>
    <cellStyle name="xl109_Отчет об исполнении консолидированного бюджета" xfId="95"/>
    <cellStyle name="xl110" xfId="96"/>
    <cellStyle name="xl110_Отчет об исполнении консолидированного бюджета" xfId="97"/>
    <cellStyle name="xl111" xfId="98"/>
    <cellStyle name="xl111_Отчет об исполнении консолидированного бюджета" xfId="99"/>
    <cellStyle name="xl112" xfId="100"/>
    <cellStyle name="xl112_Отчет об исполнении консолидированного бюджета" xfId="101"/>
    <cellStyle name="xl113" xfId="102"/>
    <cellStyle name="xl113_Отчет об исполнении консолидированного бюджета" xfId="103"/>
    <cellStyle name="xl114" xfId="104"/>
    <cellStyle name="xl114_Отчет об исполнении консолидированного бюджета" xfId="105"/>
    <cellStyle name="xl115" xfId="106"/>
    <cellStyle name="xl115_Отчет об исполнении консолидированного бюджета" xfId="107"/>
    <cellStyle name="xl116" xfId="108"/>
    <cellStyle name="xl117" xfId="109"/>
    <cellStyle name="xl118" xfId="110"/>
    <cellStyle name="xl119" xfId="111"/>
    <cellStyle name="xl120" xfId="112"/>
    <cellStyle name="xl120_Отчет об исполнении консолидированного бюджета" xfId="113"/>
    <cellStyle name="xl121" xfId="114"/>
    <cellStyle name="xl122" xfId="115"/>
    <cellStyle name="xl123" xfId="116"/>
    <cellStyle name="xl124" xfId="117"/>
    <cellStyle name="xl125" xfId="118"/>
    <cellStyle name="xl126" xfId="119"/>
    <cellStyle name="xl127" xfId="120"/>
    <cellStyle name="xl128" xfId="121"/>
    <cellStyle name="xl129" xfId="122"/>
    <cellStyle name="xl130" xfId="123"/>
    <cellStyle name="xl131" xfId="124"/>
    <cellStyle name="xl132" xfId="125"/>
    <cellStyle name="xl133" xfId="126"/>
    <cellStyle name="xl134" xfId="127"/>
    <cellStyle name="xl135" xfId="128"/>
    <cellStyle name="xl136" xfId="129"/>
    <cellStyle name="xl137" xfId="130"/>
    <cellStyle name="xl138" xfId="131"/>
    <cellStyle name="xl139" xfId="132"/>
    <cellStyle name="xl140" xfId="133"/>
    <cellStyle name="xl141" xfId="134"/>
    <cellStyle name="xl142" xfId="135"/>
    <cellStyle name="xl143" xfId="136"/>
    <cellStyle name="xl144" xfId="137"/>
    <cellStyle name="xl145" xfId="138"/>
    <cellStyle name="xl146" xfId="139"/>
    <cellStyle name="xl147" xfId="140"/>
    <cellStyle name="xl148" xfId="141"/>
    <cellStyle name="xl149" xfId="142"/>
    <cellStyle name="xl150" xfId="143"/>
    <cellStyle name="xl151" xfId="144"/>
    <cellStyle name="xl152" xfId="145"/>
    <cellStyle name="xl153" xfId="146"/>
    <cellStyle name="xl154" xfId="147"/>
    <cellStyle name="xl155" xfId="148"/>
    <cellStyle name="xl156" xfId="149"/>
    <cellStyle name="xl157" xfId="150"/>
    <cellStyle name="xl158" xfId="151"/>
    <cellStyle name="xl159" xfId="152"/>
    <cellStyle name="xl160" xfId="153"/>
    <cellStyle name="xl161" xfId="154"/>
    <cellStyle name="xl162" xfId="155"/>
    <cellStyle name="xl163" xfId="156"/>
    <cellStyle name="xl164" xfId="157"/>
    <cellStyle name="xl165" xfId="158"/>
    <cellStyle name="xl166" xfId="159"/>
    <cellStyle name="xl167" xfId="160"/>
    <cellStyle name="xl168" xfId="161"/>
    <cellStyle name="xl169" xfId="162"/>
    <cellStyle name="xl170" xfId="163"/>
    <cellStyle name="xl171" xfId="164"/>
    <cellStyle name="xl172" xfId="165"/>
    <cellStyle name="xl173" xfId="166"/>
    <cellStyle name="xl174" xfId="167"/>
    <cellStyle name="xl175" xfId="168"/>
    <cellStyle name="xl176" xfId="169"/>
    <cellStyle name="xl177" xfId="170"/>
    <cellStyle name="xl178" xfId="171"/>
    <cellStyle name="xl179" xfId="172"/>
    <cellStyle name="xl180" xfId="173"/>
    <cellStyle name="xl181" xfId="174"/>
    <cellStyle name="xl182" xfId="175"/>
    <cellStyle name="xl183" xfId="176"/>
    <cellStyle name="xl184" xfId="177"/>
    <cellStyle name="xl185" xfId="178"/>
    <cellStyle name="xl186" xfId="179"/>
    <cellStyle name="xl187" xfId="180"/>
    <cellStyle name="xl188" xfId="181"/>
    <cellStyle name="xl189" xfId="182"/>
    <cellStyle name="xl190" xfId="183"/>
    <cellStyle name="xl191" xfId="184"/>
    <cellStyle name="xl192" xfId="185"/>
    <cellStyle name="xl193" xfId="186"/>
    <cellStyle name="xl194" xfId="187"/>
    <cellStyle name="xl195" xfId="188"/>
    <cellStyle name="xl196" xfId="189"/>
    <cellStyle name="xl197" xfId="190"/>
    <cellStyle name="xl198" xfId="191"/>
    <cellStyle name="xl199" xfId="192"/>
    <cellStyle name="xl200" xfId="193"/>
    <cellStyle name="xl201" xfId="194"/>
    <cellStyle name="xl202" xfId="195"/>
    <cellStyle name="xl203" xfId="196"/>
    <cellStyle name="xl204" xfId="197"/>
    <cellStyle name="xl21" xfId="198"/>
    <cellStyle name="xl22" xfId="199"/>
    <cellStyle name="xl23" xfId="200"/>
    <cellStyle name="xl24" xfId="201"/>
    <cellStyle name="xl25" xfId="202"/>
    <cellStyle name="xl26" xfId="203"/>
    <cellStyle name="xl27" xfId="204"/>
    <cellStyle name="xl27_Отчет об исполнении консолидированного бюджета" xfId="205"/>
    <cellStyle name="xl28" xfId="206"/>
    <cellStyle name="xl28_Отчет об исполнении консолидированного бюджета" xfId="207"/>
    <cellStyle name="xl29" xfId="208"/>
    <cellStyle name="xl30" xfId="209"/>
    <cellStyle name="xl31" xfId="210"/>
    <cellStyle name="xl32" xfId="211"/>
    <cellStyle name="xl32_Отчет об исполнении консолидированного бюджета" xfId="212"/>
    <cellStyle name="xl33" xfId="213"/>
    <cellStyle name="xl34" xfId="214"/>
    <cellStyle name="xl35" xfId="215"/>
    <cellStyle name="xl35_Отчет об исполнении консолидированного бюджета" xfId="216"/>
    <cellStyle name="xl36" xfId="217"/>
    <cellStyle name="xl36_Отчет об исполнении консолидированного бюджета" xfId="218"/>
    <cellStyle name="xl37" xfId="219"/>
    <cellStyle name="xl38" xfId="220"/>
    <cellStyle name="xl39" xfId="221"/>
    <cellStyle name="xl39_Отчет об исполнении консолидированного бюджета" xfId="222"/>
    <cellStyle name="xl40" xfId="223"/>
    <cellStyle name="xl41" xfId="224"/>
    <cellStyle name="xl42" xfId="225"/>
    <cellStyle name="xl42_Отчет об исполнении консолидированного бюджета" xfId="226"/>
    <cellStyle name="xl43" xfId="227"/>
    <cellStyle name="xl43_Отчет об исполнении консолидированного бюджета" xfId="228"/>
    <cellStyle name="xl44" xfId="229"/>
    <cellStyle name="xl44_Отчет об исполнении консолидированного бюджета" xfId="230"/>
    <cellStyle name="xl45" xfId="231"/>
    <cellStyle name="xl45_Отчет об исполнении консолидированного бюджета" xfId="232"/>
    <cellStyle name="xl46" xfId="233"/>
    <cellStyle name="xl47" xfId="234"/>
    <cellStyle name="xl47_Отчет об исполнении консолидированного бюджета" xfId="235"/>
    <cellStyle name="xl48" xfId="236"/>
    <cellStyle name="xl48_Отчет об исполнении консолидированного бюджета" xfId="237"/>
    <cellStyle name="xl49" xfId="238"/>
    <cellStyle name="xl49_Отчет об исполнении консолидированного бюджета" xfId="239"/>
    <cellStyle name="xl50" xfId="240"/>
    <cellStyle name="xl50_Отчет об исполнении консолидированного бюджета" xfId="241"/>
    <cellStyle name="xl51" xfId="242"/>
    <cellStyle name="xl52" xfId="243"/>
    <cellStyle name="xl52_Отчет об исполнении консолидированного бюджета" xfId="244"/>
    <cellStyle name="xl53" xfId="245"/>
    <cellStyle name="xl54" xfId="246"/>
    <cellStyle name="xl55" xfId="247"/>
    <cellStyle name="xl56" xfId="248"/>
    <cellStyle name="xl57" xfId="249"/>
    <cellStyle name="xl58" xfId="250"/>
    <cellStyle name="xl59" xfId="251"/>
    <cellStyle name="xl60" xfId="252"/>
    <cellStyle name="xl61" xfId="253"/>
    <cellStyle name="xl62" xfId="254"/>
    <cellStyle name="xl63" xfId="255"/>
    <cellStyle name="xl64" xfId="256"/>
    <cellStyle name="xl65" xfId="257"/>
    <cellStyle name="xl66" xfId="258"/>
    <cellStyle name="xl67" xfId="259"/>
    <cellStyle name="xl68" xfId="260"/>
    <cellStyle name="xl69" xfId="261"/>
    <cellStyle name="xl70" xfId="262"/>
    <cellStyle name="xl71" xfId="263"/>
    <cellStyle name="xl72" xfId="264"/>
    <cellStyle name="xl73" xfId="265"/>
    <cellStyle name="xl73_Отчет об исполнении консолидированного бюджета" xfId="266"/>
    <cellStyle name="xl74" xfId="267"/>
    <cellStyle name="xl74_Отчет об исполнении консолидированного бюджета" xfId="268"/>
    <cellStyle name="xl75" xfId="269"/>
    <cellStyle name="xl76" xfId="270"/>
    <cellStyle name="xl77" xfId="271"/>
    <cellStyle name="xl77_Отчет об исполнении консолидированного бюджета" xfId="272"/>
    <cellStyle name="xl78" xfId="273"/>
    <cellStyle name="xl79" xfId="274"/>
    <cellStyle name="xl80" xfId="275"/>
    <cellStyle name="xl81" xfId="276"/>
    <cellStyle name="xl82" xfId="277"/>
    <cellStyle name="xl83" xfId="278"/>
    <cellStyle name="xl84" xfId="279"/>
    <cellStyle name="xl84_Отчет об исполнении консолидированного бюджета" xfId="280"/>
    <cellStyle name="xl85" xfId="281"/>
    <cellStyle name="xl86" xfId="282"/>
    <cellStyle name="xl87" xfId="283"/>
    <cellStyle name="xl88" xfId="284"/>
    <cellStyle name="xl89" xfId="285"/>
    <cellStyle name="xl90" xfId="286"/>
    <cellStyle name="xl91" xfId="287"/>
    <cellStyle name="xl92" xfId="288"/>
    <cellStyle name="xl93" xfId="289"/>
    <cellStyle name="xl94" xfId="290"/>
    <cellStyle name="xl95" xfId="291"/>
    <cellStyle name="xl96" xfId="292"/>
    <cellStyle name="xl96_Отчет об исполнении консолидированного бюджета" xfId="293"/>
    <cellStyle name="xl97" xfId="294"/>
    <cellStyle name="xl98" xfId="295"/>
    <cellStyle name="xl98_Отчет об исполнении консолидированного бюджета" xfId="296"/>
    <cellStyle name="xl99" xfId="297"/>
    <cellStyle name="Акцент1" xfId="298"/>
    <cellStyle name="Акцент2" xfId="299"/>
    <cellStyle name="Акцент3" xfId="300"/>
    <cellStyle name="Акцент4" xfId="301"/>
    <cellStyle name="Акцент5" xfId="302"/>
    <cellStyle name="Акцент6" xfId="303"/>
    <cellStyle name="Ввод " xfId="304"/>
    <cellStyle name="Вывод" xfId="305"/>
    <cellStyle name="Вычисление" xfId="306"/>
    <cellStyle name="Hyperlink" xfId="307"/>
    <cellStyle name="Currency" xfId="308"/>
    <cellStyle name="Currency [0]" xfId="309"/>
    <cellStyle name="Заголовок 1" xfId="310"/>
    <cellStyle name="Заголовок 2" xfId="311"/>
    <cellStyle name="Заголовок 3" xfId="312"/>
    <cellStyle name="Заголовок 4" xfId="313"/>
    <cellStyle name="Итог" xfId="314"/>
    <cellStyle name="Контрольная ячейка" xfId="315"/>
    <cellStyle name="Название" xfId="316"/>
    <cellStyle name="Нейтральный" xfId="317"/>
    <cellStyle name="Обычный_Отчет об исполнении консолидированного бюджета" xfId="318"/>
    <cellStyle name="Followed Hyperlink" xfId="319"/>
    <cellStyle name="Плохой" xfId="320"/>
    <cellStyle name="Пояснение" xfId="321"/>
    <cellStyle name="Примечание" xfId="322"/>
    <cellStyle name="Percent" xfId="323"/>
    <cellStyle name="Связанная ячейка" xfId="324"/>
    <cellStyle name="Текст предупреждения" xfId="325"/>
    <cellStyle name="Comma" xfId="326"/>
    <cellStyle name="Comma [0]" xfId="327"/>
    <cellStyle name="Хороший" xfId="3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5</xdr:col>
      <xdr:colOff>19050</xdr:colOff>
      <xdr:row>2</xdr:row>
      <xdr:rowOff>933450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0" y="123825"/>
          <a:ext cx="6953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ОТЧЕТ 
ОБ ИСПОЛНЕНИИ БЮДЖЕТА
за</a:t>
          </a:r>
          <a:r>
            <a:rPr lang="en-US" cap="none" sz="12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 январь - декабрь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месяц 2018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 администрации сельского поселения  Остро-Каменского  сельсовета                                              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12</xdr:col>
      <xdr:colOff>85725</xdr:colOff>
      <xdr:row>3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57150"/>
          <a:ext cx="773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ОТЧЕТ ОБ ИСПОЛНЕНИИ СМЕТЫ ДОХОДОВ И РАСХОДОВ УЧРЕЖДЕНИЙ 
И ОРГАНИЗАЦИЙ, ФИНАНСИРУЕМЫХ ИЗ БЮДЖЕТОВ СУБЪЕКТОВ
РОССИЙСКОЙ ФЕДЕРАЦИИ И МЕСТНЫХ БЮДЖЕТОВ
на 1</a:t>
          </a:r>
          <a:r>
            <a:rPr lang="en-US" cap="none" sz="1200" b="1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 января 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2019 г.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FARM\&#1047;&#1057;&#1040;\&#1060;&#1048;&#1053;&#1054;&#1058;&#1044;&#1045;&#1051;\&#1054;&#1058;&#1063;&#1045;&#1058;&#1053;&#1054;&#1057;&#1058;&#1068;_&#1074;_&#1060;&#1080;&#1085;&#1054;&#1090;&#1076;&#1077;&#1083;\_1_&#1054;&#1090;&#1095;&#1077;&#1090;&#1054;&#1073;&#1048;&#1089;&#1087;&#1041;&#1102;&#1076;&#1078;&#1077;&#1090;&#1072;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FARM\&#1047;&#1057;&#1040;\&#1060;&#1048;&#1053;&#1054;&#1058;&#1044;&#1045;&#1051;\&#1054;&#1058;&#1063;&#1045;&#1058;&#1053;&#1054;&#1057;&#1058;&#1068;_&#1074;_&#1060;&#1080;&#1085;&#1054;&#1090;&#1076;&#1077;&#1083;\_1_&#1054;&#1090;&#1095;&#1077;&#1090;&#1054;&#1073;&#1048;&#1089;&#1087;&#1041;&#1102;&#1076;&#1078;&#1077;&#1090;&#1072;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801"/>
      <sheetName val="1802"/>
      <sheetName val="1803"/>
      <sheetName val="1804"/>
      <sheetName val="1805"/>
      <sheetName val="1806"/>
      <sheetName val="1807"/>
      <sheetName val="1808"/>
      <sheetName val="1809"/>
      <sheetName val="1810"/>
      <sheetName val="1811"/>
      <sheetName val="181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4:F64"/>
  <sheetViews>
    <sheetView showGridLines="0" showZeros="0" workbookViewId="0" topLeftCell="A1">
      <pane xSplit="6" ySplit="5" topLeftCell="G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F66" sqref="F66"/>
    </sheetView>
  </sheetViews>
  <sheetFormatPr defaultColWidth="9.00390625" defaultRowHeight="12.75"/>
  <cols>
    <col min="1" max="1" width="2.375" style="184" customWidth="1"/>
    <col min="2" max="2" width="27.875" style="15" bestFit="1" customWidth="1"/>
    <col min="3" max="3" width="50.125" style="6" customWidth="1"/>
    <col min="4" max="4" width="16.00390625" style="7" customWidth="1"/>
    <col min="5" max="5" width="8.375" style="6" bestFit="1" customWidth="1"/>
    <col min="6" max="6" width="14.875" style="8" bestFit="1" customWidth="1"/>
    <col min="7" max="16384" width="9.125" style="184" customWidth="1"/>
  </cols>
  <sheetData>
    <row r="1" ht="9.75" customHeight="1"/>
    <row r="2" ht="8.25" customHeight="1"/>
    <row r="3" ht="73.5" customHeight="1"/>
    <row r="4" spans="2:6" ht="31.5" customHeight="1">
      <c r="B4" s="159" t="s">
        <v>36</v>
      </c>
      <c r="C4" s="163" t="s">
        <v>0</v>
      </c>
      <c r="D4" s="163" t="s">
        <v>1</v>
      </c>
      <c r="E4" s="163"/>
      <c r="F4" s="161" t="s">
        <v>40</v>
      </c>
    </row>
    <row r="5" spans="2:6" ht="30">
      <c r="B5" s="160"/>
      <c r="C5" s="163"/>
      <c r="D5" s="11" t="s">
        <v>2</v>
      </c>
      <c r="E5" s="9" t="s">
        <v>3</v>
      </c>
      <c r="F5" s="162"/>
    </row>
    <row r="6" spans="1:6" ht="15">
      <c r="A6" s="185"/>
      <c r="B6" s="44">
        <v>1</v>
      </c>
      <c r="C6" s="9">
        <v>2</v>
      </c>
      <c r="D6" s="11">
        <v>3</v>
      </c>
      <c r="E6" s="9">
        <v>4</v>
      </c>
      <c r="F6" s="9">
        <v>5</v>
      </c>
    </row>
    <row r="7" spans="1:6" ht="15.75" thickBot="1">
      <c r="A7" s="185"/>
      <c r="B7" s="45" t="s">
        <v>39</v>
      </c>
      <c r="C7" s="36" t="s">
        <v>4</v>
      </c>
      <c r="D7" s="146">
        <f>SUM(D8,D14,D24,D45)</f>
        <v>1694500</v>
      </c>
      <c r="E7" s="39"/>
      <c r="F7" s="147">
        <v>1748528.77</v>
      </c>
    </row>
    <row r="8" spans="1:6" ht="32.25" customHeight="1" thickBot="1">
      <c r="A8" s="185"/>
      <c r="B8" s="46" t="s">
        <v>64</v>
      </c>
      <c r="C8" s="41" t="s">
        <v>5</v>
      </c>
      <c r="D8" s="43">
        <v>118000</v>
      </c>
      <c r="E8" s="42"/>
      <c r="F8" s="148">
        <f>SUM(F9,F10,F12,F13)</f>
        <v>132894.40000000002</v>
      </c>
    </row>
    <row r="9" spans="1:6" ht="90">
      <c r="A9" s="185"/>
      <c r="B9" s="47" t="s">
        <v>6</v>
      </c>
      <c r="C9" s="25" t="s">
        <v>88</v>
      </c>
      <c r="D9" s="30">
        <v>118000</v>
      </c>
      <c r="E9" s="31"/>
      <c r="F9" s="32">
        <v>132616.48</v>
      </c>
    </row>
    <row r="10" spans="1:6" s="187" customFormat="1" ht="45">
      <c r="A10" s="186"/>
      <c r="B10" s="44" t="s">
        <v>7</v>
      </c>
      <c r="C10" s="5" t="s">
        <v>8</v>
      </c>
      <c r="D10" s="12"/>
      <c r="E10" s="1"/>
      <c r="F10" s="14">
        <v>7.82</v>
      </c>
    </row>
    <row r="11" spans="1:6" s="189" customFormat="1" ht="90">
      <c r="A11" s="188"/>
      <c r="B11" s="66" t="s">
        <v>91</v>
      </c>
      <c r="C11" s="67" t="s">
        <v>88</v>
      </c>
      <c r="D11" s="68"/>
      <c r="E11" s="69"/>
      <c r="F11" s="70">
        <v>7.82</v>
      </c>
    </row>
    <row r="12" spans="1:6" ht="45">
      <c r="A12" s="185"/>
      <c r="B12" s="48" t="s">
        <v>9</v>
      </c>
      <c r="C12" s="37" t="s">
        <v>10</v>
      </c>
      <c r="D12" s="38"/>
      <c r="E12" s="39"/>
      <c r="F12" s="40">
        <v>265.1</v>
      </c>
    </row>
    <row r="13" spans="1:6" ht="90.75" thickBot="1">
      <c r="A13" s="185"/>
      <c r="B13" s="48" t="s">
        <v>103</v>
      </c>
      <c r="C13" s="37" t="s">
        <v>104</v>
      </c>
      <c r="D13" s="38"/>
      <c r="E13" s="39"/>
      <c r="F13" s="40">
        <v>5</v>
      </c>
    </row>
    <row r="14" spans="1:6" s="187" customFormat="1" ht="15.75" thickBot="1">
      <c r="A14" s="186"/>
      <c r="B14" s="46" t="s">
        <v>46</v>
      </c>
      <c r="C14" s="41" t="s">
        <v>47</v>
      </c>
      <c r="D14" s="43">
        <f>D15+D20</f>
        <v>77500</v>
      </c>
      <c r="E14" s="42"/>
      <c r="F14" s="148">
        <f>SUM(F15,F20)</f>
        <v>89045.37</v>
      </c>
    </row>
    <row r="15" spans="1:6" s="187" customFormat="1" ht="29.25" thickBot="1">
      <c r="A15" s="186"/>
      <c r="B15" s="46" t="s">
        <v>48</v>
      </c>
      <c r="C15" s="41" t="s">
        <v>49</v>
      </c>
      <c r="D15" s="43">
        <v>1000</v>
      </c>
      <c r="E15" s="42"/>
      <c r="F15" s="148">
        <v>1686.87</v>
      </c>
    </row>
    <row r="16" spans="1:6" ht="45">
      <c r="A16" s="185"/>
      <c r="B16" s="61" t="s">
        <v>84</v>
      </c>
      <c r="C16" s="62" t="s">
        <v>83</v>
      </c>
      <c r="D16" s="63"/>
      <c r="E16" s="64"/>
      <c r="F16" s="65">
        <v>0</v>
      </c>
    </row>
    <row r="17" spans="1:6" ht="45">
      <c r="A17" s="185"/>
      <c r="B17" s="47" t="s">
        <v>85</v>
      </c>
      <c r="C17" s="25" t="s">
        <v>86</v>
      </c>
      <c r="D17" s="30"/>
      <c r="E17" s="31"/>
      <c r="F17" s="32">
        <v>425.58</v>
      </c>
    </row>
    <row r="18" spans="1:6" ht="60">
      <c r="A18" s="185"/>
      <c r="B18" s="47" t="s">
        <v>90</v>
      </c>
      <c r="C18" s="25" t="s">
        <v>89</v>
      </c>
      <c r="D18" s="30">
        <v>1000</v>
      </c>
      <c r="E18" s="31"/>
      <c r="F18" s="32">
        <v>1154</v>
      </c>
    </row>
    <row r="19" spans="1:6" ht="90">
      <c r="A19" s="185"/>
      <c r="B19" s="47" t="s">
        <v>262</v>
      </c>
      <c r="C19" s="25" t="s">
        <v>263</v>
      </c>
      <c r="D19" s="30"/>
      <c r="E19" s="31"/>
      <c r="F19" s="32">
        <v>107.29</v>
      </c>
    </row>
    <row r="20" spans="1:6" ht="15.75" thickBot="1">
      <c r="A20" s="185"/>
      <c r="B20" s="59" t="s">
        <v>50</v>
      </c>
      <c r="C20" s="27" t="s">
        <v>11</v>
      </c>
      <c r="D20" s="28">
        <v>76500</v>
      </c>
      <c r="E20" s="29"/>
      <c r="F20" s="149">
        <v>87358.5</v>
      </c>
    </row>
    <row r="21" spans="1:6" ht="15">
      <c r="A21" s="185"/>
      <c r="B21" s="47" t="s">
        <v>12</v>
      </c>
      <c r="C21" s="25" t="s">
        <v>11</v>
      </c>
      <c r="D21" s="30">
        <v>76500</v>
      </c>
      <c r="E21" s="31"/>
      <c r="F21" s="32">
        <v>87358.5</v>
      </c>
    </row>
    <row r="22" spans="1:6" ht="15">
      <c r="A22" s="185"/>
      <c r="B22" s="4" t="s">
        <v>81</v>
      </c>
      <c r="C22" s="5" t="s">
        <v>13</v>
      </c>
      <c r="D22" s="13"/>
      <c r="E22" s="9"/>
      <c r="F22" s="10">
        <v>0</v>
      </c>
    </row>
    <row r="23" spans="1:6" ht="30.75" thickBot="1">
      <c r="A23" s="185"/>
      <c r="B23" s="26" t="s">
        <v>69</v>
      </c>
      <c r="C23" s="37" t="s">
        <v>70</v>
      </c>
      <c r="D23" s="38"/>
      <c r="E23" s="39"/>
      <c r="F23" s="150">
        <v>0</v>
      </c>
    </row>
    <row r="24" spans="1:6" ht="15" thickBot="1">
      <c r="A24" s="185"/>
      <c r="B24" s="51" t="s">
        <v>51</v>
      </c>
      <c r="C24" s="41" t="s">
        <v>63</v>
      </c>
      <c r="D24" s="43">
        <f>SUM(D29,D25)</f>
        <v>1499000</v>
      </c>
      <c r="E24" s="42"/>
      <c r="F24" s="148">
        <v>1446839</v>
      </c>
    </row>
    <row r="25" spans="1:6" s="190" customFormat="1" ht="57.75" thickBot="1">
      <c r="A25" s="185"/>
      <c r="B25" s="51" t="s">
        <v>52</v>
      </c>
      <c r="C25" s="33" t="s">
        <v>71</v>
      </c>
      <c r="D25" s="34">
        <v>56000</v>
      </c>
      <c r="E25" s="35"/>
      <c r="F25" s="151">
        <v>53967.6</v>
      </c>
    </row>
    <row r="26" spans="1:6" ht="15">
      <c r="A26" s="185"/>
      <c r="B26" s="47" t="s">
        <v>57</v>
      </c>
      <c r="C26" s="25" t="s">
        <v>14</v>
      </c>
      <c r="D26" s="30">
        <v>56000</v>
      </c>
      <c r="E26" s="31"/>
      <c r="F26" s="32">
        <v>53350.5</v>
      </c>
    </row>
    <row r="27" spans="1:6" ht="15">
      <c r="A27" s="185"/>
      <c r="B27" s="44" t="s">
        <v>66</v>
      </c>
      <c r="C27" s="5" t="s">
        <v>65</v>
      </c>
      <c r="D27" s="13"/>
      <c r="E27" s="9"/>
      <c r="F27" s="10">
        <v>709.41</v>
      </c>
    </row>
    <row r="28" spans="1:6" ht="30">
      <c r="A28" s="185"/>
      <c r="B28" s="44" t="s">
        <v>56</v>
      </c>
      <c r="C28" s="5" t="s">
        <v>58</v>
      </c>
      <c r="D28" s="13"/>
      <c r="E28" s="9"/>
      <c r="F28" s="10">
        <v>-92.31</v>
      </c>
    </row>
    <row r="29" spans="1:6" ht="15.75" thickBot="1">
      <c r="A29" s="185"/>
      <c r="B29" s="50" t="s">
        <v>53</v>
      </c>
      <c r="C29" s="27" t="s">
        <v>15</v>
      </c>
      <c r="D29" s="28">
        <v>1443000</v>
      </c>
      <c r="E29" s="29"/>
      <c r="F29" s="149">
        <v>1392871.4</v>
      </c>
    </row>
    <row r="30" spans="1:6" s="194" customFormat="1" ht="30" hidden="1">
      <c r="A30" s="191"/>
      <c r="B30" s="47" t="s">
        <v>16</v>
      </c>
      <c r="C30" s="192" t="s">
        <v>17</v>
      </c>
      <c r="D30" s="72"/>
      <c r="E30" s="193"/>
      <c r="F30" s="258">
        <v>0</v>
      </c>
    </row>
    <row r="31" spans="1:6" s="199" customFormat="1" ht="30" hidden="1">
      <c r="A31" s="195"/>
      <c r="B31" s="44" t="s">
        <v>18</v>
      </c>
      <c r="C31" s="196" t="s">
        <v>17</v>
      </c>
      <c r="D31" s="13"/>
      <c r="E31" s="197"/>
      <c r="F31" s="198">
        <v>0</v>
      </c>
    </row>
    <row r="32" spans="1:6" s="199" customFormat="1" ht="30" hidden="1">
      <c r="A32" s="195"/>
      <c r="B32" s="44" t="s">
        <v>19</v>
      </c>
      <c r="C32" s="196" t="s">
        <v>20</v>
      </c>
      <c r="D32" s="13"/>
      <c r="E32" s="197"/>
      <c r="F32" s="198">
        <v>0</v>
      </c>
    </row>
    <row r="33" spans="1:6" s="199" customFormat="1" ht="30" hidden="1">
      <c r="A33" s="195"/>
      <c r="B33" s="44" t="s">
        <v>21</v>
      </c>
      <c r="C33" s="196" t="s">
        <v>22</v>
      </c>
      <c r="D33" s="13"/>
      <c r="E33" s="197"/>
      <c r="F33" s="198">
        <v>0</v>
      </c>
    </row>
    <row r="34" spans="1:6" s="199" customFormat="1" ht="14.25" hidden="1">
      <c r="A34" s="195"/>
      <c r="B34" s="71" t="s">
        <v>23</v>
      </c>
      <c r="C34" s="200" t="s">
        <v>24</v>
      </c>
      <c r="D34" s="12"/>
      <c r="E34" s="201"/>
      <c r="F34" s="259">
        <v>0</v>
      </c>
    </row>
    <row r="35" spans="1:6" s="199" customFormat="1" ht="15" hidden="1">
      <c r="A35" s="195"/>
      <c r="B35" s="44" t="s">
        <v>25</v>
      </c>
      <c r="C35" s="196" t="s">
        <v>24</v>
      </c>
      <c r="D35" s="13"/>
      <c r="E35" s="197"/>
      <c r="F35" s="198">
        <v>0</v>
      </c>
    </row>
    <row r="36" spans="1:6" s="199" customFormat="1" ht="15" hidden="1">
      <c r="A36" s="195"/>
      <c r="B36" s="44" t="s">
        <v>26</v>
      </c>
      <c r="C36" s="196" t="s">
        <v>27</v>
      </c>
      <c r="D36" s="13"/>
      <c r="E36" s="197"/>
      <c r="F36" s="198">
        <v>0</v>
      </c>
    </row>
    <row r="37" spans="1:6" s="199" customFormat="1" ht="15" hidden="1">
      <c r="A37" s="195"/>
      <c r="B37" s="44" t="s">
        <v>28</v>
      </c>
      <c r="C37" s="196" t="s">
        <v>29</v>
      </c>
      <c r="D37" s="13"/>
      <c r="E37" s="197"/>
      <c r="F37" s="198">
        <v>0</v>
      </c>
    </row>
    <row r="38" spans="1:6" s="54" customFormat="1" ht="45">
      <c r="A38" s="53"/>
      <c r="B38" s="52" t="s">
        <v>68</v>
      </c>
      <c r="C38" s="55" t="s">
        <v>76</v>
      </c>
      <c r="D38" s="57">
        <v>133000</v>
      </c>
      <c r="E38" s="1"/>
      <c r="F38" s="152">
        <v>148799.93</v>
      </c>
    </row>
    <row r="39" spans="1:6" s="189" customFormat="1" ht="63.75">
      <c r="A39" s="188"/>
      <c r="B39" s="49" t="s">
        <v>59</v>
      </c>
      <c r="C39" s="60" t="s">
        <v>77</v>
      </c>
      <c r="D39" s="17"/>
      <c r="E39" s="22"/>
      <c r="F39" s="23">
        <v>147973.03</v>
      </c>
    </row>
    <row r="40" spans="1:6" s="189" customFormat="1" ht="76.5">
      <c r="A40" s="188"/>
      <c r="B40" s="49" t="s">
        <v>67</v>
      </c>
      <c r="C40" s="60" t="s">
        <v>78</v>
      </c>
      <c r="D40" s="17"/>
      <c r="E40" s="22"/>
      <c r="F40" s="23">
        <v>826.9</v>
      </c>
    </row>
    <row r="41" spans="2:6" s="202" customFormat="1" ht="45" customHeight="1">
      <c r="B41" s="56" t="s">
        <v>62</v>
      </c>
      <c r="C41" s="55" t="s">
        <v>79</v>
      </c>
      <c r="D41" s="57">
        <v>1310000</v>
      </c>
      <c r="E41" s="58"/>
      <c r="F41" s="152">
        <v>1244071.47</v>
      </c>
    </row>
    <row r="42" spans="2:6" s="189" customFormat="1" ht="90">
      <c r="B42" s="20" t="s">
        <v>60</v>
      </c>
      <c r="C42" s="21" t="s">
        <v>92</v>
      </c>
      <c r="D42" s="17"/>
      <c r="E42" s="22"/>
      <c r="F42" s="23">
        <v>1240160.26</v>
      </c>
    </row>
    <row r="43" spans="2:6" s="189" customFormat="1" ht="60">
      <c r="B43" s="20" t="s">
        <v>61</v>
      </c>
      <c r="C43" s="21" t="s">
        <v>80</v>
      </c>
      <c r="D43" s="17"/>
      <c r="E43" s="22"/>
      <c r="F43" s="23">
        <v>3911.21</v>
      </c>
    </row>
    <row r="44" spans="2:6" ht="99.75">
      <c r="B44" s="2" t="s">
        <v>101</v>
      </c>
      <c r="C44" s="3" t="s">
        <v>102</v>
      </c>
      <c r="D44" s="12"/>
      <c r="E44" s="1"/>
      <c r="F44" s="14">
        <v>200</v>
      </c>
    </row>
    <row r="45" spans="2:6" ht="99.75">
      <c r="B45" s="2" t="s">
        <v>105</v>
      </c>
      <c r="C45" s="3" t="s">
        <v>106</v>
      </c>
      <c r="D45" s="12"/>
      <c r="E45" s="1"/>
      <c r="F45" s="14">
        <v>79550</v>
      </c>
    </row>
    <row r="46" spans="2:6" ht="14.25">
      <c r="B46" s="96" t="s">
        <v>54</v>
      </c>
      <c r="C46" s="203" t="s">
        <v>30</v>
      </c>
      <c r="D46" s="260">
        <f>SUM(D47,D50,D56,D61,D62,D58)</f>
        <v>16129881.19</v>
      </c>
      <c r="E46" s="203">
        <f>SUM(E47,E50,E56,E61,E62)</f>
        <v>0</v>
      </c>
      <c r="F46" s="261">
        <v>16191863.19</v>
      </c>
    </row>
    <row r="47" spans="2:6" ht="28.5">
      <c r="B47" s="2" t="s">
        <v>264</v>
      </c>
      <c r="C47" s="24" t="s">
        <v>44</v>
      </c>
      <c r="D47" s="12">
        <f>SUM(D48:D49)</f>
        <v>5293500</v>
      </c>
      <c r="E47" s="1">
        <f>SUM(E48:E49)</f>
        <v>0</v>
      </c>
      <c r="F47" s="14">
        <v>5293500</v>
      </c>
    </row>
    <row r="48" spans="2:6" ht="30">
      <c r="B48" s="4" t="s">
        <v>93</v>
      </c>
      <c r="C48" s="5" t="s">
        <v>31</v>
      </c>
      <c r="D48" s="13">
        <v>1778500</v>
      </c>
      <c r="E48" s="11"/>
      <c r="F48" s="10">
        <v>1778500</v>
      </c>
    </row>
    <row r="49" spans="2:6" ht="33" customHeight="1">
      <c r="B49" s="4" t="s">
        <v>94</v>
      </c>
      <c r="C49" s="5" t="s">
        <v>72</v>
      </c>
      <c r="D49" s="13">
        <v>3515000</v>
      </c>
      <c r="E49" s="11"/>
      <c r="F49" s="10">
        <v>3515000</v>
      </c>
    </row>
    <row r="50" spans="2:6" s="187" customFormat="1" ht="42.75">
      <c r="B50" s="2" t="s">
        <v>265</v>
      </c>
      <c r="C50" s="3" t="s">
        <v>32</v>
      </c>
      <c r="D50" s="14">
        <f>SUM(D54,D52)</f>
        <v>10087981.19</v>
      </c>
      <c r="E50" s="14">
        <f>SUM(E54,E52)</f>
        <v>0</v>
      </c>
      <c r="F50" s="14">
        <v>10039963.19</v>
      </c>
    </row>
    <row r="51" spans="2:6" ht="75" hidden="1">
      <c r="B51" s="4" t="s">
        <v>37</v>
      </c>
      <c r="C51" s="5" t="s">
        <v>73</v>
      </c>
      <c r="D51" s="13"/>
      <c r="E51" s="9"/>
      <c r="F51" s="10">
        <v>0</v>
      </c>
    </row>
    <row r="52" spans="2:6" ht="60">
      <c r="B52" s="4" t="s">
        <v>266</v>
      </c>
      <c r="C52" s="5" t="s">
        <v>267</v>
      </c>
      <c r="D52" s="153">
        <f>SUM(D53)</f>
        <v>149470</v>
      </c>
      <c r="E52" s="1">
        <f>SUM(E53)</f>
        <v>0</v>
      </c>
      <c r="F52" s="14">
        <v>149470</v>
      </c>
    </row>
    <row r="53" spans="2:6" ht="60">
      <c r="B53" s="4" t="s">
        <v>268</v>
      </c>
      <c r="C53" s="5" t="s">
        <v>269</v>
      </c>
      <c r="D53" s="13">
        <v>149470</v>
      </c>
      <c r="E53" s="9"/>
      <c r="F53" s="10">
        <v>149470</v>
      </c>
    </row>
    <row r="54" spans="2:6" s="187" customFormat="1" ht="15">
      <c r="B54" s="2" t="s">
        <v>270</v>
      </c>
      <c r="C54" s="3" t="s">
        <v>43</v>
      </c>
      <c r="D54" s="153">
        <f>SUM(D55)</f>
        <v>9938511.19</v>
      </c>
      <c r="E54" s="1">
        <f>SUM(E55)</f>
        <v>0</v>
      </c>
      <c r="F54" s="14">
        <v>9890493.19</v>
      </c>
    </row>
    <row r="55" spans="2:6" ht="15">
      <c r="B55" s="4" t="s">
        <v>99</v>
      </c>
      <c r="C55" s="5" t="s">
        <v>74</v>
      </c>
      <c r="D55" s="19">
        <v>9938511.19</v>
      </c>
      <c r="E55" s="9"/>
      <c r="F55" s="10">
        <v>9890493.19</v>
      </c>
    </row>
    <row r="56" spans="2:6" s="187" customFormat="1" ht="28.5">
      <c r="B56" s="2" t="s">
        <v>100</v>
      </c>
      <c r="C56" s="3" t="s">
        <v>45</v>
      </c>
      <c r="D56" s="12">
        <f>SUM(D57)</f>
        <v>73800</v>
      </c>
      <c r="E56" s="1"/>
      <c r="F56" s="14">
        <v>73800</v>
      </c>
    </row>
    <row r="57" spans="2:6" s="187" customFormat="1" ht="48.75" customHeight="1">
      <c r="B57" s="4" t="s">
        <v>96</v>
      </c>
      <c r="C57" s="5" t="s">
        <v>95</v>
      </c>
      <c r="D57" s="13">
        <v>73800</v>
      </c>
      <c r="E57" s="1"/>
      <c r="F57" s="10">
        <v>73800</v>
      </c>
    </row>
    <row r="58" spans="2:6" s="187" customFormat="1" ht="15.75">
      <c r="B58" s="2" t="s">
        <v>98</v>
      </c>
      <c r="C58" s="204" t="s">
        <v>55</v>
      </c>
      <c r="D58" s="12">
        <f>SUM(D59:D60)</f>
        <v>674600</v>
      </c>
      <c r="E58" s="1">
        <f>SUM(E59:E60)</f>
        <v>0</v>
      </c>
      <c r="F58" s="14">
        <v>674600</v>
      </c>
    </row>
    <row r="59" spans="2:6" s="187" customFormat="1" ht="75">
      <c r="B59" s="4" t="s">
        <v>97</v>
      </c>
      <c r="C59" s="5" t="s">
        <v>75</v>
      </c>
      <c r="D59" s="13">
        <v>630000</v>
      </c>
      <c r="E59" s="1"/>
      <c r="F59" s="10">
        <v>630000</v>
      </c>
    </row>
    <row r="60" spans="2:6" s="187" customFormat="1" ht="30">
      <c r="B60" s="4" t="s">
        <v>271</v>
      </c>
      <c r="C60" s="5" t="s">
        <v>272</v>
      </c>
      <c r="D60" s="13">
        <v>44600</v>
      </c>
      <c r="E60" s="1"/>
      <c r="F60" s="10">
        <v>44600</v>
      </c>
    </row>
    <row r="61" spans="2:6" s="187" customFormat="1" ht="15">
      <c r="B61" s="2" t="s">
        <v>38</v>
      </c>
      <c r="C61" s="3" t="s">
        <v>33</v>
      </c>
      <c r="D61" s="12"/>
      <c r="E61" s="1"/>
      <c r="F61" s="14">
        <v>110000</v>
      </c>
    </row>
    <row r="62" spans="2:6" s="187" customFormat="1" ht="99.75" hidden="1">
      <c r="B62" s="18" t="s">
        <v>42</v>
      </c>
      <c r="C62" s="3" t="s">
        <v>82</v>
      </c>
      <c r="D62" s="12"/>
      <c r="E62" s="1"/>
      <c r="F62" s="14" t="e">
        <f>SUM(#REF!)</f>
        <v>#REF!</v>
      </c>
    </row>
    <row r="63" spans="2:6" s="187" customFormat="1" ht="57" hidden="1">
      <c r="B63" s="2" t="s">
        <v>87</v>
      </c>
      <c r="C63" s="3" t="s">
        <v>41</v>
      </c>
      <c r="D63" s="12"/>
      <c r="E63" s="1"/>
      <c r="F63" s="14" t="e">
        <f>SUM(#REF!)</f>
        <v>#REF!</v>
      </c>
    </row>
    <row r="64" spans="2:6" ht="15">
      <c r="B64" s="16"/>
      <c r="C64" s="3" t="s">
        <v>34</v>
      </c>
      <c r="D64" s="153">
        <f>SUM(D46,D7)</f>
        <v>17824381.189999998</v>
      </c>
      <c r="E64" s="1" t="s">
        <v>35</v>
      </c>
      <c r="F64" s="14">
        <f>SUM(F46,F7)</f>
        <v>17940391.96</v>
      </c>
    </row>
  </sheetData>
  <sheetProtection/>
  <mergeCells count="4">
    <mergeCell ref="B4:B5"/>
    <mergeCell ref="F4:F5"/>
    <mergeCell ref="C4:C5"/>
    <mergeCell ref="D4:E4"/>
  </mergeCells>
  <printOptions horizontalCentered="1"/>
  <pageMargins left="0.53" right="0.16" top="0.5511811023622047" bottom="0.3937007874015748" header="0.3937007874015748" footer="0.15748031496062992"/>
  <pageSetup blackAndWhite="1" fitToHeight="11" fitToWidth="1" horizontalDpi="600" verticalDpi="600" orientation="portrait" paperSize="9" scale="82" r:id="rId2"/>
  <headerFooter alignWithMargins="0">
    <oddFooter>&amp;L&amp;"Arial Cyr,курсив"&amp;8&amp;X&amp;Z&amp;F**&amp;A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5:N148"/>
  <sheetViews>
    <sheetView showGridLines="0" showZeros="0" tabSelected="1" zoomScale="115" zoomScaleNormal="115" workbookViewId="0" topLeftCell="B1">
      <pane ySplit="15" topLeftCell="BM85" activePane="bottomLeft" state="frozen"/>
      <selection pane="topLeft" activeCell="B1" sqref="B1"/>
      <selection pane="bottomLeft" activeCell="M124" sqref="M124"/>
    </sheetView>
  </sheetViews>
  <sheetFormatPr defaultColWidth="9.00390625" defaultRowHeight="12.75"/>
  <cols>
    <col min="1" max="1" width="0.37109375" style="87" customWidth="1"/>
    <col min="2" max="2" width="26.125" style="99" customWidth="1"/>
    <col min="3" max="3" width="2.75390625" style="99" customWidth="1"/>
    <col min="4" max="4" width="5.375" style="100" bestFit="1" customWidth="1"/>
    <col min="5" max="5" width="4.375" style="100" bestFit="1" customWidth="1"/>
    <col min="6" max="6" width="9.625" style="100" bestFit="1" customWidth="1"/>
    <col min="7" max="7" width="4.25390625" style="100" bestFit="1" customWidth="1"/>
    <col min="8" max="8" width="6.375" style="100" bestFit="1" customWidth="1"/>
    <col min="9" max="9" width="8.875" style="100" customWidth="1"/>
    <col min="10" max="10" width="12.625" style="101" customWidth="1"/>
    <col min="11" max="11" width="8.375" style="87" customWidth="1"/>
    <col min="12" max="12" width="13.00390625" style="91" customWidth="1"/>
    <col min="13" max="13" width="12.75390625" style="91" customWidth="1"/>
    <col min="14" max="14" width="8.25390625" style="102" customWidth="1"/>
    <col min="15" max="16384" width="9.125" style="87" customWidth="1"/>
  </cols>
  <sheetData>
    <row r="1" ht="12.75"/>
    <row r="2" ht="12.75"/>
    <row r="3" ht="12.75"/>
    <row r="4" ht="32.25" customHeight="1"/>
    <row r="5" spans="2:4" ht="15.75">
      <c r="B5" s="103" t="s">
        <v>218</v>
      </c>
      <c r="C5" s="103"/>
      <c r="D5" s="104"/>
    </row>
    <row r="6" spans="2:4" ht="15.75">
      <c r="B6" s="103" t="s">
        <v>107</v>
      </c>
      <c r="C6" s="103"/>
      <c r="D6" s="104"/>
    </row>
    <row r="7" spans="2:9" ht="15.75">
      <c r="B7" s="103" t="s">
        <v>108</v>
      </c>
      <c r="C7" s="105"/>
      <c r="D7" s="106"/>
      <c r="E7" s="107"/>
      <c r="F7" s="107"/>
      <c r="G7" s="107"/>
      <c r="H7" s="107"/>
      <c r="I7" s="107"/>
    </row>
    <row r="8" spans="2:9" ht="15.75">
      <c r="B8" s="103" t="s">
        <v>109</v>
      </c>
      <c r="C8" s="108"/>
      <c r="D8" s="109"/>
      <c r="E8" s="110"/>
      <c r="F8" s="110"/>
      <c r="G8" s="110"/>
      <c r="H8" s="110"/>
      <c r="I8" s="110"/>
    </row>
    <row r="9" ht="15.75">
      <c r="D9" s="111" t="s">
        <v>110</v>
      </c>
    </row>
    <row r="10" ht="2.25" customHeight="1"/>
    <row r="11" spans="2:14" ht="12.75" customHeight="1">
      <c r="B11" s="164" t="s">
        <v>111</v>
      </c>
      <c r="C11" s="169"/>
      <c r="D11" s="165" t="s">
        <v>112</v>
      </c>
      <c r="E11" s="165"/>
      <c r="F11" s="165"/>
      <c r="G11" s="165"/>
      <c r="H11" s="165"/>
      <c r="I11" s="167" t="s">
        <v>113</v>
      </c>
      <c r="J11" s="172" t="s">
        <v>114</v>
      </c>
      <c r="K11" s="166" t="s">
        <v>115</v>
      </c>
      <c r="L11" s="172" t="s">
        <v>116</v>
      </c>
      <c r="M11" s="177" t="s">
        <v>117</v>
      </c>
      <c r="N11" s="176" t="s">
        <v>118</v>
      </c>
    </row>
    <row r="12" spans="2:14" ht="12.75">
      <c r="B12" s="164"/>
      <c r="C12" s="170"/>
      <c r="D12" s="165"/>
      <c r="E12" s="165"/>
      <c r="F12" s="165"/>
      <c r="G12" s="165"/>
      <c r="H12" s="165"/>
      <c r="I12" s="182"/>
      <c r="J12" s="173"/>
      <c r="K12" s="166"/>
      <c r="L12" s="173"/>
      <c r="M12" s="177"/>
      <c r="N12" s="176"/>
    </row>
    <row r="13" spans="2:14" ht="25.5" customHeight="1">
      <c r="B13" s="164"/>
      <c r="C13" s="170"/>
      <c r="D13" s="165" t="s">
        <v>119</v>
      </c>
      <c r="E13" s="165" t="s">
        <v>120</v>
      </c>
      <c r="F13" s="165" t="s">
        <v>121</v>
      </c>
      <c r="G13" s="165" t="s">
        <v>122</v>
      </c>
      <c r="H13" s="167" t="s">
        <v>123</v>
      </c>
      <c r="I13" s="182"/>
      <c r="J13" s="173"/>
      <c r="K13" s="166"/>
      <c r="L13" s="173"/>
      <c r="M13" s="177"/>
      <c r="N13" s="176"/>
    </row>
    <row r="14" spans="2:14" ht="12.75">
      <c r="B14" s="164"/>
      <c r="C14" s="171"/>
      <c r="D14" s="165"/>
      <c r="E14" s="165"/>
      <c r="F14" s="165"/>
      <c r="G14" s="165"/>
      <c r="H14" s="168"/>
      <c r="I14" s="168"/>
      <c r="J14" s="174"/>
      <c r="K14" s="166"/>
      <c r="L14" s="174"/>
      <c r="M14" s="177"/>
      <c r="N14" s="176"/>
    </row>
    <row r="15" spans="2:14" ht="12.75">
      <c r="B15" s="73">
        <v>1</v>
      </c>
      <c r="C15" s="73"/>
      <c r="D15" s="77">
        <v>2</v>
      </c>
      <c r="E15" s="77">
        <v>3</v>
      </c>
      <c r="F15" s="77">
        <v>4</v>
      </c>
      <c r="G15" s="77">
        <v>5</v>
      </c>
      <c r="H15" s="77">
        <v>6</v>
      </c>
      <c r="I15" s="77">
        <v>7</v>
      </c>
      <c r="J15" s="77" t="s">
        <v>124</v>
      </c>
      <c r="K15" s="73">
        <v>9</v>
      </c>
      <c r="L15" s="97">
        <v>10</v>
      </c>
      <c r="M15" s="73">
        <v>11</v>
      </c>
      <c r="N15" s="98">
        <v>12</v>
      </c>
    </row>
    <row r="16" spans="2:14" ht="12.75">
      <c r="B16" s="76" t="s">
        <v>125</v>
      </c>
      <c r="C16" s="76">
        <v>1</v>
      </c>
      <c r="D16" s="77" t="s">
        <v>126</v>
      </c>
      <c r="E16" s="77">
        <v>909</v>
      </c>
      <c r="F16" s="82" t="s">
        <v>127</v>
      </c>
      <c r="G16" s="77">
        <v>121</v>
      </c>
      <c r="H16" s="77">
        <v>211</v>
      </c>
      <c r="I16" s="77" t="s">
        <v>128</v>
      </c>
      <c r="J16" s="78">
        <v>350000</v>
      </c>
      <c r="K16" s="74"/>
      <c r="L16" s="86">
        <v>350000</v>
      </c>
      <c r="M16" s="112">
        <v>350000</v>
      </c>
      <c r="N16" s="79"/>
    </row>
    <row r="17" spans="2:14" ht="12.75">
      <c r="B17" s="76" t="s">
        <v>125</v>
      </c>
      <c r="C17" s="76">
        <v>2</v>
      </c>
      <c r="D17" s="77" t="s">
        <v>126</v>
      </c>
      <c r="E17" s="77">
        <v>909</v>
      </c>
      <c r="F17" s="82" t="s">
        <v>127</v>
      </c>
      <c r="G17" s="77">
        <v>121</v>
      </c>
      <c r="H17" s="77">
        <v>211</v>
      </c>
      <c r="I17" s="77" t="s">
        <v>129</v>
      </c>
      <c r="J17" s="78">
        <v>318130</v>
      </c>
      <c r="K17" s="74"/>
      <c r="L17" s="86">
        <v>318127.7</v>
      </c>
      <c r="M17" s="112">
        <v>318127.7</v>
      </c>
      <c r="N17" s="79"/>
    </row>
    <row r="18" spans="2:14" ht="12.75">
      <c r="B18" s="76" t="s">
        <v>125</v>
      </c>
      <c r="C18" s="76">
        <v>3</v>
      </c>
      <c r="D18" s="77" t="s">
        <v>126</v>
      </c>
      <c r="E18" s="77">
        <v>909</v>
      </c>
      <c r="F18" s="82" t="s">
        <v>273</v>
      </c>
      <c r="G18" s="77">
        <v>121</v>
      </c>
      <c r="H18" s="77">
        <v>211</v>
      </c>
      <c r="I18" s="77" t="s">
        <v>167</v>
      </c>
      <c r="J18" s="78">
        <v>34255</v>
      </c>
      <c r="K18" s="74"/>
      <c r="L18" s="86">
        <v>34255</v>
      </c>
      <c r="M18" s="112">
        <v>34255</v>
      </c>
      <c r="N18" s="79"/>
    </row>
    <row r="19" spans="2:14" ht="12.75">
      <c r="B19" s="76" t="s">
        <v>130</v>
      </c>
      <c r="C19" s="76">
        <v>4</v>
      </c>
      <c r="D19" s="77" t="s">
        <v>126</v>
      </c>
      <c r="E19" s="77">
        <v>909</v>
      </c>
      <c r="F19" s="82" t="s">
        <v>127</v>
      </c>
      <c r="G19" s="77" t="s">
        <v>131</v>
      </c>
      <c r="H19" s="77" t="s">
        <v>132</v>
      </c>
      <c r="I19" s="77" t="s">
        <v>129</v>
      </c>
      <c r="J19" s="78">
        <v>34200</v>
      </c>
      <c r="K19" s="74"/>
      <c r="L19" s="86">
        <v>34200</v>
      </c>
      <c r="M19" s="112">
        <v>34200</v>
      </c>
      <c r="N19" s="79"/>
    </row>
    <row r="20" spans="2:14" ht="12.75">
      <c r="B20" s="76" t="s">
        <v>133</v>
      </c>
      <c r="C20" s="76">
        <v>5</v>
      </c>
      <c r="D20" s="77" t="s">
        <v>126</v>
      </c>
      <c r="E20" s="77">
        <v>909</v>
      </c>
      <c r="F20" s="82" t="s">
        <v>127</v>
      </c>
      <c r="G20" s="77" t="s">
        <v>134</v>
      </c>
      <c r="H20" s="77" t="s">
        <v>135</v>
      </c>
      <c r="I20" s="77" t="s">
        <v>129</v>
      </c>
      <c r="J20" s="78">
        <v>155400</v>
      </c>
      <c r="K20" s="74"/>
      <c r="L20" s="86">
        <v>91425.01</v>
      </c>
      <c r="M20" s="112">
        <v>91425.01</v>
      </c>
      <c r="N20" s="79"/>
    </row>
    <row r="21" spans="2:14" ht="12.75">
      <c r="B21" s="76" t="s">
        <v>133</v>
      </c>
      <c r="C21" s="76">
        <v>6</v>
      </c>
      <c r="D21" s="77" t="s">
        <v>126</v>
      </c>
      <c r="E21" s="77">
        <v>909</v>
      </c>
      <c r="F21" s="82" t="s">
        <v>127</v>
      </c>
      <c r="G21" s="77" t="s">
        <v>134</v>
      </c>
      <c r="H21" s="77" t="s">
        <v>135</v>
      </c>
      <c r="I21" s="77" t="s">
        <v>274</v>
      </c>
      <c r="J21" s="78">
        <v>70000</v>
      </c>
      <c r="K21" s="74"/>
      <c r="L21" s="86">
        <v>70000</v>
      </c>
      <c r="M21" s="112">
        <v>70000</v>
      </c>
      <c r="N21" s="79"/>
    </row>
    <row r="22" spans="2:14" ht="12.75">
      <c r="B22" s="76" t="s">
        <v>133</v>
      </c>
      <c r="C22" s="76">
        <v>7</v>
      </c>
      <c r="D22" s="77" t="s">
        <v>126</v>
      </c>
      <c r="E22" s="77">
        <v>909</v>
      </c>
      <c r="F22" s="82" t="s">
        <v>127</v>
      </c>
      <c r="G22" s="77" t="s">
        <v>134</v>
      </c>
      <c r="H22" s="77" t="s">
        <v>135</v>
      </c>
      <c r="I22" s="77" t="s">
        <v>167</v>
      </c>
      <c r="J22" s="78">
        <f>10370-25</f>
        <v>10345</v>
      </c>
      <c r="K22" s="74"/>
      <c r="L22" s="86">
        <v>10345</v>
      </c>
      <c r="M22" s="112">
        <v>10345</v>
      </c>
      <c r="N22" s="79"/>
    </row>
    <row r="23" spans="2:14" s="117" customFormat="1" ht="21">
      <c r="B23" s="83" t="s">
        <v>136</v>
      </c>
      <c r="C23" s="84"/>
      <c r="D23" s="85" t="s">
        <v>126</v>
      </c>
      <c r="E23" s="85"/>
      <c r="F23" s="113" t="s">
        <v>127</v>
      </c>
      <c r="G23" s="85"/>
      <c r="H23" s="85"/>
      <c r="I23" s="85"/>
      <c r="J23" s="88">
        <f>SUM(J16:J22)</f>
        <v>972330</v>
      </c>
      <c r="K23" s="74">
        <f>SUM(K16:K22)</f>
        <v>0</v>
      </c>
      <c r="L23" s="114">
        <v>908352.71</v>
      </c>
      <c r="M23" s="115">
        <v>908352.71</v>
      </c>
      <c r="N23" s="116"/>
    </row>
    <row r="24" spans="2:14" ht="12.75">
      <c r="B24" s="118"/>
      <c r="C24" s="119"/>
      <c r="D24" s="120"/>
      <c r="E24" s="120"/>
      <c r="F24" s="121"/>
      <c r="G24" s="120"/>
      <c r="H24" s="120"/>
      <c r="I24" s="120"/>
      <c r="J24" s="75"/>
      <c r="K24" s="74"/>
      <c r="L24" s="122"/>
      <c r="M24" s="123"/>
      <c r="N24" s="124"/>
    </row>
    <row r="25" spans="2:14" ht="12.75">
      <c r="B25" s="76" t="s">
        <v>125</v>
      </c>
      <c r="C25" s="76">
        <f>C22+1</f>
        <v>8</v>
      </c>
      <c r="D25" s="77" t="s">
        <v>137</v>
      </c>
      <c r="E25" s="77">
        <v>909</v>
      </c>
      <c r="F25" s="82" t="s">
        <v>138</v>
      </c>
      <c r="G25" s="77">
        <v>121</v>
      </c>
      <c r="H25" s="77" t="s">
        <v>139</v>
      </c>
      <c r="I25" s="77" t="s">
        <v>128</v>
      </c>
      <c r="J25" s="78">
        <v>526100</v>
      </c>
      <c r="K25" s="74"/>
      <c r="L25" s="86">
        <v>526100</v>
      </c>
      <c r="M25" s="112">
        <v>526100</v>
      </c>
      <c r="N25" s="79"/>
    </row>
    <row r="26" spans="2:14" ht="12.75">
      <c r="B26" s="76" t="s">
        <v>125</v>
      </c>
      <c r="C26" s="76">
        <f aca="true" t="shared" si="0" ref="C26:C48">C25+1</f>
        <v>9</v>
      </c>
      <c r="D26" s="77" t="s">
        <v>137</v>
      </c>
      <c r="E26" s="77">
        <v>909</v>
      </c>
      <c r="F26" s="82" t="s">
        <v>138</v>
      </c>
      <c r="G26" s="77">
        <v>121</v>
      </c>
      <c r="H26" s="77" t="s">
        <v>139</v>
      </c>
      <c r="I26" s="77" t="s">
        <v>129</v>
      </c>
      <c r="J26" s="78">
        <v>587850</v>
      </c>
      <c r="K26" s="74"/>
      <c r="L26" s="86">
        <v>587850</v>
      </c>
      <c r="M26" s="112">
        <v>587850</v>
      </c>
      <c r="N26" s="79"/>
    </row>
    <row r="27" spans="2:14" ht="12.75">
      <c r="B27" s="76" t="s">
        <v>130</v>
      </c>
      <c r="C27" s="76">
        <f t="shared" si="0"/>
        <v>10</v>
      </c>
      <c r="D27" s="77" t="s">
        <v>137</v>
      </c>
      <c r="E27" s="77">
        <v>909</v>
      </c>
      <c r="F27" s="82" t="s">
        <v>138</v>
      </c>
      <c r="G27" s="77" t="s">
        <v>131</v>
      </c>
      <c r="H27" s="77" t="s">
        <v>132</v>
      </c>
      <c r="I27" s="77" t="s">
        <v>129</v>
      </c>
      <c r="J27" s="78">
        <v>48900</v>
      </c>
      <c r="K27" s="74"/>
      <c r="L27" s="86">
        <v>48900</v>
      </c>
      <c r="M27" s="112">
        <v>48900</v>
      </c>
      <c r="N27" s="79"/>
    </row>
    <row r="28" spans="2:14" ht="12.75">
      <c r="B28" s="76" t="s">
        <v>133</v>
      </c>
      <c r="C28" s="76">
        <f t="shared" si="0"/>
        <v>11</v>
      </c>
      <c r="D28" s="77" t="s">
        <v>137</v>
      </c>
      <c r="E28" s="77">
        <v>909</v>
      </c>
      <c r="F28" s="82" t="s">
        <v>138</v>
      </c>
      <c r="G28" s="77" t="s">
        <v>134</v>
      </c>
      <c r="H28" s="77" t="s">
        <v>135</v>
      </c>
      <c r="I28" s="77" t="s">
        <v>128</v>
      </c>
      <c r="J28" s="78">
        <v>78900</v>
      </c>
      <c r="K28" s="74"/>
      <c r="L28" s="86">
        <v>78878.36</v>
      </c>
      <c r="M28" s="112">
        <v>78878.36</v>
      </c>
      <c r="N28" s="79"/>
    </row>
    <row r="29" spans="2:14" ht="12.75">
      <c r="B29" s="76" t="s">
        <v>133</v>
      </c>
      <c r="C29" s="76">
        <f t="shared" si="0"/>
        <v>12</v>
      </c>
      <c r="D29" s="77" t="s">
        <v>137</v>
      </c>
      <c r="E29" s="77">
        <v>909</v>
      </c>
      <c r="F29" s="82" t="s">
        <v>138</v>
      </c>
      <c r="G29" s="77" t="s">
        <v>134</v>
      </c>
      <c r="H29" s="77" t="s">
        <v>135</v>
      </c>
      <c r="I29" s="77" t="s">
        <v>129</v>
      </c>
      <c r="J29" s="78">
        <v>170220</v>
      </c>
      <c r="K29" s="74"/>
      <c r="L29" s="86">
        <v>97899.11</v>
      </c>
      <c r="M29" s="112">
        <v>97899.11</v>
      </c>
      <c r="N29" s="79"/>
    </row>
    <row r="30" spans="2:14" ht="12.75">
      <c r="B30" s="76" t="s">
        <v>133</v>
      </c>
      <c r="C30" s="76">
        <f t="shared" si="0"/>
        <v>13</v>
      </c>
      <c r="D30" s="77" t="s">
        <v>137</v>
      </c>
      <c r="E30" s="77">
        <v>909</v>
      </c>
      <c r="F30" s="82" t="s">
        <v>138</v>
      </c>
      <c r="G30" s="77" t="s">
        <v>134</v>
      </c>
      <c r="H30" s="77" t="s">
        <v>135</v>
      </c>
      <c r="I30" s="77" t="s">
        <v>274</v>
      </c>
      <c r="J30" s="78">
        <v>80000</v>
      </c>
      <c r="K30" s="74"/>
      <c r="L30" s="86">
        <v>80000</v>
      </c>
      <c r="M30" s="112">
        <v>80000</v>
      </c>
      <c r="N30" s="79"/>
    </row>
    <row r="31" spans="2:14" ht="12.75">
      <c r="B31" s="76" t="s">
        <v>140</v>
      </c>
      <c r="C31" s="76">
        <f t="shared" si="0"/>
        <v>14</v>
      </c>
      <c r="D31" s="77" t="s">
        <v>137</v>
      </c>
      <c r="E31" s="77">
        <v>909</v>
      </c>
      <c r="F31" s="82" t="s">
        <v>138</v>
      </c>
      <c r="G31" s="77">
        <v>244</v>
      </c>
      <c r="H31" s="77" t="s">
        <v>141</v>
      </c>
      <c r="I31" s="77" t="s">
        <v>128</v>
      </c>
      <c r="J31" s="78">
        <v>50000</v>
      </c>
      <c r="K31" s="74"/>
      <c r="L31" s="86">
        <v>49199.58</v>
      </c>
      <c r="M31" s="112">
        <v>49199.58</v>
      </c>
      <c r="N31" s="79"/>
    </row>
    <row r="32" spans="2:14" ht="12.75">
      <c r="B32" s="76" t="s">
        <v>140</v>
      </c>
      <c r="C32" s="76">
        <f t="shared" si="0"/>
        <v>15</v>
      </c>
      <c r="D32" s="77" t="s">
        <v>137</v>
      </c>
      <c r="E32" s="77">
        <v>909</v>
      </c>
      <c r="F32" s="82" t="s">
        <v>138</v>
      </c>
      <c r="G32" s="77">
        <v>244</v>
      </c>
      <c r="H32" s="77" t="s">
        <v>141</v>
      </c>
      <c r="I32" s="77" t="s">
        <v>129</v>
      </c>
      <c r="J32" s="78">
        <v>45159.24</v>
      </c>
      <c r="K32" s="74"/>
      <c r="L32" s="86">
        <v>37891.46</v>
      </c>
      <c r="M32" s="112">
        <v>37891.46</v>
      </c>
      <c r="N32" s="79"/>
    </row>
    <row r="33" spans="2:14" ht="12.75">
      <c r="B33" s="76" t="s">
        <v>140</v>
      </c>
      <c r="C33" s="76">
        <f t="shared" si="0"/>
        <v>16</v>
      </c>
      <c r="D33" s="77" t="s">
        <v>137</v>
      </c>
      <c r="E33" s="77">
        <v>909</v>
      </c>
      <c r="F33" s="82" t="s">
        <v>138</v>
      </c>
      <c r="G33" s="77">
        <v>244</v>
      </c>
      <c r="H33" s="77" t="s">
        <v>141</v>
      </c>
      <c r="I33" s="77" t="s">
        <v>274</v>
      </c>
      <c r="J33" s="78">
        <v>20000</v>
      </c>
      <c r="K33" s="74"/>
      <c r="L33" s="86">
        <v>20000</v>
      </c>
      <c r="M33" s="112">
        <v>20000</v>
      </c>
      <c r="N33" s="79"/>
    </row>
    <row r="34" spans="2:14" ht="12.75">
      <c r="B34" s="76" t="s">
        <v>142</v>
      </c>
      <c r="C34" s="76">
        <f t="shared" si="0"/>
        <v>17</v>
      </c>
      <c r="D34" s="77" t="s">
        <v>137</v>
      </c>
      <c r="E34" s="77">
        <v>909</v>
      </c>
      <c r="F34" s="82" t="s">
        <v>138</v>
      </c>
      <c r="G34" s="77">
        <v>244</v>
      </c>
      <c r="H34" s="77" t="s">
        <v>143</v>
      </c>
      <c r="I34" s="77" t="s">
        <v>128</v>
      </c>
      <c r="J34" s="78">
        <v>15000</v>
      </c>
      <c r="K34" s="74"/>
      <c r="L34" s="86">
        <v>15000</v>
      </c>
      <c r="M34" s="112">
        <v>15000</v>
      </c>
      <c r="N34" s="79"/>
    </row>
    <row r="35" spans="2:14" ht="12.75">
      <c r="B35" s="76" t="s">
        <v>142</v>
      </c>
      <c r="C35" s="76">
        <f t="shared" si="0"/>
        <v>18</v>
      </c>
      <c r="D35" s="77" t="s">
        <v>137</v>
      </c>
      <c r="E35" s="77">
        <v>909</v>
      </c>
      <c r="F35" s="82" t="s">
        <v>138</v>
      </c>
      <c r="G35" s="77">
        <v>244</v>
      </c>
      <c r="H35" s="77" t="s">
        <v>143</v>
      </c>
      <c r="I35" s="77" t="s">
        <v>129</v>
      </c>
      <c r="J35" s="78">
        <v>29800</v>
      </c>
      <c r="K35" s="74"/>
      <c r="L35" s="86">
        <v>26936.11</v>
      </c>
      <c r="M35" s="112">
        <v>26936.11</v>
      </c>
      <c r="N35" s="79"/>
    </row>
    <row r="36" spans="2:14" ht="12.75">
      <c r="B36" s="76" t="s">
        <v>144</v>
      </c>
      <c r="C36" s="76">
        <f t="shared" si="0"/>
        <v>19</v>
      </c>
      <c r="D36" s="77" t="s">
        <v>137</v>
      </c>
      <c r="E36" s="77">
        <v>909</v>
      </c>
      <c r="F36" s="82" t="s">
        <v>138</v>
      </c>
      <c r="G36" s="77">
        <v>244</v>
      </c>
      <c r="H36" s="77" t="s">
        <v>145</v>
      </c>
      <c r="I36" s="77" t="s">
        <v>129</v>
      </c>
      <c r="J36" s="78">
        <v>95.34</v>
      </c>
      <c r="K36" s="74"/>
      <c r="L36" s="86">
        <v>53.1</v>
      </c>
      <c r="M36" s="112">
        <v>53.1</v>
      </c>
      <c r="N36" s="79"/>
    </row>
    <row r="37" spans="2:14" ht="12.75">
      <c r="B37" s="76" t="s">
        <v>146</v>
      </c>
      <c r="C37" s="76">
        <f t="shared" si="0"/>
        <v>20</v>
      </c>
      <c r="D37" s="77" t="s">
        <v>137</v>
      </c>
      <c r="E37" s="77">
        <v>909</v>
      </c>
      <c r="F37" s="82" t="s">
        <v>138</v>
      </c>
      <c r="G37" s="77">
        <v>244</v>
      </c>
      <c r="H37" s="77" t="s">
        <v>147</v>
      </c>
      <c r="I37" s="77" t="s">
        <v>128</v>
      </c>
      <c r="J37" s="78">
        <v>10000</v>
      </c>
      <c r="K37" s="74"/>
      <c r="L37" s="86">
        <v>5667.24</v>
      </c>
      <c r="M37" s="112">
        <v>5667.24</v>
      </c>
      <c r="N37" s="79"/>
    </row>
    <row r="38" spans="2:14" ht="12.75">
      <c r="B38" s="76" t="s">
        <v>146</v>
      </c>
      <c r="C38" s="76">
        <f t="shared" si="0"/>
        <v>21</v>
      </c>
      <c r="D38" s="77" t="s">
        <v>137</v>
      </c>
      <c r="E38" s="77">
        <v>909</v>
      </c>
      <c r="F38" s="82" t="s">
        <v>138</v>
      </c>
      <c r="G38" s="77">
        <v>244</v>
      </c>
      <c r="H38" s="77" t="s">
        <v>147</v>
      </c>
      <c r="I38" s="77" t="s">
        <v>129</v>
      </c>
      <c r="J38" s="78">
        <v>10000</v>
      </c>
      <c r="K38" s="74"/>
      <c r="L38" s="86">
        <v>6549.6</v>
      </c>
      <c r="M38" s="112">
        <v>6549.6</v>
      </c>
      <c r="N38" s="79"/>
    </row>
    <row r="39" spans="2:14" ht="12.75">
      <c r="B39" s="76" t="s">
        <v>148</v>
      </c>
      <c r="C39" s="76">
        <f t="shared" si="0"/>
        <v>22</v>
      </c>
      <c r="D39" s="77" t="s">
        <v>137</v>
      </c>
      <c r="E39" s="77">
        <v>909</v>
      </c>
      <c r="F39" s="82" t="s">
        <v>138</v>
      </c>
      <c r="G39" s="77">
        <v>244</v>
      </c>
      <c r="H39" s="77" t="s">
        <v>149</v>
      </c>
      <c r="I39" s="77" t="s">
        <v>128</v>
      </c>
      <c r="J39" s="78">
        <v>40000</v>
      </c>
      <c r="K39" s="74"/>
      <c r="L39" s="86">
        <v>40000</v>
      </c>
      <c r="M39" s="112">
        <v>40000</v>
      </c>
      <c r="N39" s="79"/>
    </row>
    <row r="40" spans="2:14" ht="12.75">
      <c r="B40" s="76" t="s">
        <v>148</v>
      </c>
      <c r="C40" s="76">
        <f t="shared" si="0"/>
        <v>23</v>
      </c>
      <c r="D40" s="77" t="s">
        <v>137</v>
      </c>
      <c r="E40" s="77">
        <v>909</v>
      </c>
      <c r="F40" s="82" t="s">
        <v>138</v>
      </c>
      <c r="G40" s="77">
        <v>244</v>
      </c>
      <c r="H40" s="77" t="s">
        <v>149</v>
      </c>
      <c r="I40" s="77" t="s">
        <v>129</v>
      </c>
      <c r="J40" s="78">
        <v>30000</v>
      </c>
      <c r="K40" s="74"/>
      <c r="L40" s="86">
        <v>29868.81</v>
      </c>
      <c r="M40" s="112">
        <v>29868.81</v>
      </c>
      <c r="N40" s="79"/>
    </row>
    <row r="41" spans="2:14" ht="25.5">
      <c r="B41" s="76" t="s">
        <v>152</v>
      </c>
      <c r="C41" s="76">
        <f t="shared" si="0"/>
        <v>24</v>
      </c>
      <c r="D41" s="77" t="s">
        <v>137</v>
      </c>
      <c r="E41" s="77">
        <v>909</v>
      </c>
      <c r="F41" s="82" t="s">
        <v>138</v>
      </c>
      <c r="G41" s="77">
        <v>244</v>
      </c>
      <c r="H41" s="77" t="s">
        <v>153</v>
      </c>
      <c r="I41" s="77" t="s">
        <v>128</v>
      </c>
      <c r="J41" s="78">
        <v>15000</v>
      </c>
      <c r="K41" s="74"/>
      <c r="L41" s="86">
        <v>14305.42</v>
      </c>
      <c r="M41" s="112">
        <v>14305.42</v>
      </c>
      <c r="N41" s="79"/>
    </row>
    <row r="42" spans="2:14" ht="25.5">
      <c r="B42" s="76" t="s">
        <v>152</v>
      </c>
      <c r="C42" s="76">
        <f t="shared" si="0"/>
        <v>25</v>
      </c>
      <c r="D42" s="77" t="s">
        <v>137</v>
      </c>
      <c r="E42" s="77">
        <v>909</v>
      </c>
      <c r="F42" s="82" t="s">
        <v>138</v>
      </c>
      <c r="G42" s="77">
        <v>244</v>
      </c>
      <c r="H42" s="77" t="s">
        <v>153</v>
      </c>
      <c r="I42" s="77" t="s">
        <v>129</v>
      </c>
      <c r="J42" s="78">
        <v>65300</v>
      </c>
      <c r="K42" s="74"/>
      <c r="L42" s="86">
        <v>62729.65</v>
      </c>
      <c r="M42" s="112">
        <v>62729.65</v>
      </c>
      <c r="N42" s="79"/>
    </row>
    <row r="43" spans="2:14" ht="12.75">
      <c r="B43" s="76" t="s">
        <v>275</v>
      </c>
      <c r="C43" s="76">
        <f t="shared" si="0"/>
        <v>26</v>
      </c>
      <c r="D43" s="77" t="s">
        <v>137</v>
      </c>
      <c r="E43" s="77">
        <v>909</v>
      </c>
      <c r="F43" s="82" t="s">
        <v>138</v>
      </c>
      <c r="G43" s="77">
        <v>851</v>
      </c>
      <c r="H43" s="77" t="s">
        <v>276</v>
      </c>
      <c r="I43" s="77" t="s">
        <v>129</v>
      </c>
      <c r="J43" s="78">
        <v>10000</v>
      </c>
      <c r="K43" s="74"/>
      <c r="L43" s="86">
        <v>5990</v>
      </c>
      <c r="M43" s="112">
        <v>5990</v>
      </c>
      <c r="N43" s="79"/>
    </row>
    <row r="44" spans="2:14" ht="12.75">
      <c r="B44" s="76" t="s">
        <v>150</v>
      </c>
      <c r="C44" s="76">
        <f t="shared" si="0"/>
        <v>27</v>
      </c>
      <c r="D44" s="77" t="s">
        <v>137</v>
      </c>
      <c r="E44" s="77">
        <v>909</v>
      </c>
      <c r="F44" s="82" t="s">
        <v>138</v>
      </c>
      <c r="G44" s="77" t="s">
        <v>154</v>
      </c>
      <c r="H44" s="77">
        <v>290</v>
      </c>
      <c r="I44" s="77" t="s">
        <v>129</v>
      </c>
      <c r="J44" s="78">
        <v>300</v>
      </c>
      <c r="K44" s="74"/>
      <c r="L44" s="86">
        <v>300</v>
      </c>
      <c r="M44" s="112">
        <v>300</v>
      </c>
      <c r="N44" s="79"/>
    </row>
    <row r="45" spans="2:14" ht="12.75">
      <c r="B45" s="76" t="s">
        <v>150</v>
      </c>
      <c r="C45" s="76">
        <f t="shared" si="0"/>
        <v>28</v>
      </c>
      <c r="D45" s="77" t="s">
        <v>137</v>
      </c>
      <c r="E45" s="77">
        <v>909</v>
      </c>
      <c r="F45" s="82" t="s">
        <v>138</v>
      </c>
      <c r="G45" s="77" t="s">
        <v>154</v>
      </c>
      <c r="H45" s="77" t="s">
        <v>276</v>
      </c>
      <c r="I45" s="77" t="s">
        <v>129</v>
      </c>
      <c r="J45" s="78">
        <v>900</v>
      </c>
      <c r="K45" s="74"/>
      <c r="L45" s="86">
        <v>600</v>
      </c>
      <c r="M45" s="112">
        <v>600</v>
      </c>
      <c r="N45" s="79"/>
    </row>
    <row r="46" spans="2:14" ht="12.75">
      <c r="B46" s="76" t="s">
        <v>150</v>
      </c>
      <c r="C46" s="76">
        <f t="shared" si="0"/>
        <v>29</v>
      </c>
      <c r="D46" s="77" t="s">
        <v>137</v>
      </c>
      <c r="E46" s="77">
        <v>909</v>
      </c>
      <c r="F46" s="82" t="s">
        <v>138</v>
      </c>
      <c r="G46" s="77" t="s">
        <v>155</v>
      </c>
      <c r="H46" s="77">
        <v>290</v>
      </c>
      <c r="I46" s="77" t="s">
        <v>129</v>
      </c>
      <c r="J46" s="78">
        <v>12500</v>
      </c>
      <c r="K46" s="74"/>
      <c r="L46" s="86">
        <v>11901.51</v>
      </c>
      <c r="M46" s="112">
        <v>11901.51</v>
      </c>
      <c r="N46" s="79"/>
    </row>
    <row r="47" spans="2:14" ht="12.75">
      <c r="B47" s="76" t="s">
        <v>275</v>
      </c>
      <c r="C47" s="76">
        <f t="shared" si="0"/>
        <v>30</v>
      </c>
      <c r="D47" s="77" t="s">
        <v>137</v>
      </c>
      <c r="E47" s="77">
        <v>909</v>
      </c>
      <c r="F47" s="82" t="s">
        <v>138</v>
      </c>
      <c r="G47" s="77" t="s">
        <v>155</v>
      </c>
      <c r="H47" s="77" t="s">
        <v>276</v>
      </c>
      <c r="I47" s="77" t="s">
        <v>129</v>
      </c>
      <c r="J47" s="78">
        <v>500</v>
      </c>
      <c r="K47" s="74"/>
      <c r="L47" s="86">
        <v>475.2</v>
      </c>
      <c r="M47" s="112">
        <v>475.2</v>
      </c>
      <c r="N47" s="79"/>
    </row>
    <row r="48" spans="2:14" ht="25.5">
      <c r="B48" s="76" t="s">
        <v>277</v>
      </c>
      <c r="C48" s="76">
        <f t="shared" si="0"/>
        <v>31</v>
      </c>
      <c r="D48" s="77" t="s">
        <v>137</v>
      </c>
      <c r="E48" s="77">
        <v>909</v>
      </c>
      <c r="F48" s="82" t="s">
        <v>138</v>
      </c>
      <c r="G48" s="77" t="s">
        <v>155</v>
      </c>
      <c r="H48" s="77" t="s">
        <v>278</v>
      </c>
      <c r="I48" s="77" t="s">
        <v>129</v>
      </c>
      <c r="J48" s="78">
        <v>500</v>
      </c>
      <c r="K48" s="74"/>
      <c r="L48" s="86">
        <v>4.18</v>
      </c>
      <c r="M48" s="112">
        <v>4.18</v>
      </c>
      <c r="N48" s="79"/>
    </row>
    <row r="49" spans="2:14" s="117" customFormat="1" ht="21">
      <c r="B49" s="83" t="s">
        <v>136</v>
      </c>
      <c r="C49" s="84"/>
      <c r="D49" s="85" t="s">
        <v>137</v>
      </c>
      <c r="E49" s="85"/>
      <c r="F49" s="113" t="s">
        <v>138</v>
      </c>
      <c r="G49" s="85"/>
      <c r="H49" s="85"/>
      <c r="I49" s="85"/>
      <c r="J49" s="88">
        <f>SUM(J25:J48)</f>
        <v>1847024.58</v>
      </c>
      <c r="K49" s="74"/>
      <c r="L49" s="114">
        <v>1747099.33</v>
      </c>
      <c r="M49" s="114">
        <v>1747099.33</v>
      </c>
      <c r="N49" s="116"/>
    </row>
    <row r="50" spans="2:14" ht="12.75">
      <c r="B50" s="118"/>
      <c r="C50" s="119"/>
      <c r="D50" s="120"/>
      <c r="E50" s="120"/>
      <c r="F50" s="121"/>
      <c r="G50" s="120"/>
      <c r="H50" s="120"/>
      <c r="I50" s="120"/>
      <c r="J50" s="75"/>
      <c r="K50" s="74"/>
      <c r="L50" s="122"/>
      <c r="M50" s="123"/>
      <c r="N50" s="124"/>
    </row>
    <row r="51" spans="2:14" ht="12.75">
      <c r="B51" s="76" t="s">
        <v>156</v>
      </c>
      <c r="C51" s="76">
        <f>C48+1</f>
        <v>32</v>
      </c>
      <c r="D51" s="77" t="s">
        <v>157</v>
      </c>
      <c r="E51" s="77">
        <v>909</v>
      </c>
      <c r="F51" s="82" t="s">
        <v>158</v>
      </c>
      <c r="G51" s="77" t="s">
        <v>159</v>
      </c>
      <c r="H51" s="77" t="s">
        <v>160</v>
      </c>
      <c r="I51" s="77" t="s">
        <v>128</v>
      </c>
      <c r="J51" s="78">
        <v>35000</v>
      </c>
      <c r="K51" s="74"/>
      <c r="L51" s="86">
        <v>35000</v>
      </c>
      <c r="M51" s="112">
        <v>35000</v>
      </c>
      <c r="N51" s="79"/>
    </row>
    <row r="52" spans="2:14" ht="12.75">
      <c r="B52" s="76" t="s">
        <v>156</v>
      </c>
      <c r="C52" s="76">
        <f>C51+1</f>
        <v>33</v>
      </c>
      <c r="D52" s="77" t="s">
        <v>157</v>
      </c>
      <c r="E52" s="77">
        <v>909</v>
      </c>
      <c r="F52" s="82" t="s">
        <v>158</v>
      </c>
      <c r="G52" s="77" t="s">
        <v>159</v>
      </c>
      <c r="H52" s="77" t="s">
        <v>160</v>
      </c>
      <c r="I52" s="77" t="s">
        <v>129</v>
      </c>
      <c r="J52" s="78">
        <v>42100</v>
      </c>
      <c r="K52" s="74"/>
      <c r="L52" s="86">
        <v>42100</v>
      </c>
      <c r="M52" s="112">
        <v>42100</v>
      </c>
      <c r="N52" s="79"/>
    </row>
    <row r="53" spans="2:14" ht="12.75">
      <c r="B53" s="76" t="s">
        <v>156</v>
      </c>
      <c r="C53" s="76">
        <f>C52+1</f>
        <v>34</v>
      </c>
      <c r="D53" s="77" t="s">
        <v>157</v>
      </c>
      <c r="E53" s="77">
        <v>909</v>
      </c>
      <c r="F53" s="82" t="s">
        <v>279</v>
      </c>
      <c r="G53" s="77" t="s">
        <v>159</v>
      </c>
      <c r="H53" s="77" t="s">
        <v>160</v>
      </c>
      <c r="I53" s="77" t="s">
        <v>129</v>
      </c>
      <c r="J53" s="78">
        <v>35000</v>
      </c>
      <c r="K53" s="74"/>
      <c r="L53" s="86">
        <v>35000</v>
      </c>
      <c r="M53" s="112">
        <v>35000</v>
      </c>
      <c r="N53" s="79"/>
    </row>
    <row r="54" spans="2:14" s="117" customFormat="1" ht="21">
      <c r="B54" s="83" t="s">
        <v>136</v>
      </c>
      <c r="C54" s="84"/>
      <c r="D54" s="85" t="s">
        <v>157</v>
      </c>
      <c r="E54" s="85"/>
      <c r="F54" s="113" t="s">
        <v>158</v>
      </c>
      <c r="G54" s="85"/>
      <c r="H54" s="85"/>
      <c r="I54" s="85"/>
      <c r="J54" s="88">
        <f>SUM(J51:J53)</f>
        <v>112100</v>
      </c>
      <c r="K54" s="88">
        <f>SUM(K51:K53)</f>
        <v>0</v>
      </c>
      <c r="L54" s="88">
        <v>112100</v>
      </c>
      <c r="M54" s="88">
        <v>112100</v>
      </c>
      <c r="N54" s="88"/>
    </row>
    <row r="55" spans="2:14" ht="12.75">
      <c r="B55" s="118"/>
      <c r="C55" s="119"/>
      <c r="D55" s="120"/>
      <c r="E55" s="120"/>
      <c r="F55" s="121"/>
      <c r="G55" s="120"/>
      <c r="H55" s="120"/>
      <c r="I55" s="120"/>
      <c r="J55" s="75"/>
      <c r="K55" s="74"/>
      <c r="L55" s="122"/>
      <c r="M55" s="123"/>
      <c r="N55" s="124"/>
    </row>
    <row r="56" spans="2:14" ht="12.75">
      <c r="B56" s="76" t="s">
        <v>150</v>
      </c>
      <c r="C56" s="76">
        <f>C53+1</f>
        <v>35</v>
      </c>
      <c r="D56" s="77" t="s">
        <v>161</v>
      </c>
      <c r="E56" s="77">
        <v>909</v>
      </c>
      <c r="F56" s="82" t="s">
        <v>162</v>
      </c>
      <c r="G56" s="77" t="s">
        <v>163</v>
      </c>
      <c r="H56" s="77" t="s">
        <v>151</v>
      </c>
      <c r="I56" s="77" t="s">
        <v>164</v>
      </c>
      <c r="J56" s="78">
        <v>5000</v>
      </c>
      <c r="K56" s="74"/>
      <c r="L56" s="86">
        <v>0</v>
      </c>
      <c r="M56" s="112">
        <v>0</v>
      </c>
      <c r="N56" s="79"/>
    </row>
    <row r="57" spans="2:14" s="117" customFormat="1" ht="21">
      <c r="B57" s="83" t="s">
        <v>136</v>
      </c>
      <c r="C57" s="84"/>
      <c r="D57" s="85" t="s">
        <v>161</v>
      </c>
      <c r="E57" s="85"/>
      <c r="F57" s="113" t="s">
        <v>162</v>
      </c>
      <c r="G57" s="85"/>
      <c r="H57" s="85"/>
      <c r="I57" s="85"/>
      <c r="J57" s="88">
        <f>SUM(J56)</f>
        <v>5000</v>
      </c>
      <c r="K57" s="74"/>
      <c r="L57" s="114">
        <v>0</v>
      </c>
      <c r="M57" s="114">
        <v>0</v>
      </c>
      <c r="N57" s="116"/>
    </row>
    <row r="58" spans="2:14" s="117" customFormat="1" ht="12.75">
      <c r="B58" s="125"/>
      <c r="C58" s="126"/>
      <c r="D58" s="127"/>
      <c r="E58" s="127"/>
      <c r="F58" s="128"/>
      <c r="G58" s="127"/>
      <c r="H58" s="127"/>
      <c r="I58" s="127"/>
      <c r="J58" s="89"/>
      <c r="K58" s="74"/>
      <c r="L58" s="81"/>
      <c r="M58" s="81"/>
      <c r="N58" s="129"/>
    </row>
    <row r="59" spans="2:14" ht="12.75">
      <c r="B59" s="76" t="s">
        <v>148</v>
      </c>
      <c r="C59" s="76">
        <f>C56+1</f>
        <v>36</v>
      </c>
      <c r="D59" s="77" t="s">
        <v>165</v>
      </c>
      <c r="E59" s="77">
        <v>909</v>
      </c>
      <c r="F59" s="82" t="s">
        <v>280</v>
      </c>
      <c r="G59" s="77" t="s">
        <v>166</v>
      </c>
      <c r="H59" s="77" t="s">
        <v>149</v>
      </c>
      <c r="I59" s="77" t="s">
        <v>167</v>
      </c>
      <c r="J59" s="78">
        <v>37411.19</v>
      </c>
      <c r="K59" s="74"/>
      <c r="L59" s="86">
        <v>37411.19</v>
      </c>
      <c r="M59" s="112">
        <v>37411.19</v>
      </c>
      <c r="N59" s="79"/>
    </row>
    <row r="60" spans="2:14" s="117" customFormat="1" ht="12.75">
      <c r="B60" s="83" t="s">
        <v>136</v>
      </c>
      <c r="C60" s="84"/>
      <c r="D60" s="85" t="s">
        <v>165</v>
      </c>
      <c r="E60" s="85"/>
      <c r="F60" s="113"/>
      <c r="G60" s="85"/>
      <c r="H60" s="85"/>
      <c r="I60" s="85"/>
      <c r="J60" s="88">
        <f>SUM(J59)</f>
        <v>37411.19</v>
      </c>
      <c r="K60" s="74"/>
      <c r="L60" s="114">
        <v>37411.19</v>
      </c>
      <c r="M60" s="114">
        <v>37411.19</v>
      </c>
      <c r="N60" s="116"/>
    </row>
    <row r="61" spans="2:14" s="117" customFormat="1" ht="12.75">
      <c r="B61" s="125"/>
      <c r="C61" s="126"/>
      <c r="D61" s="127"/>
      <c r="E61" s="127"/>
      <c r="F61" s="128"/>
      <c r="G61" s="127"/>
      <c r="H61" s="127"/>
      <c r="I61" s="127"/>
      <c r="J61" s="89"/>
      <c r="K61" s="74"/>
      <c r="L61" s="81"/>
      <c r="M61" s="81"/>
      <c r="N61" s="129"/>
    </row>
    <row r="62" spans="2:14" ht="12.75" hidden="1">
      <c r="B62" s="76" t="s">
        <v>148</v>
      </c>
      <c r="C62" s="76">
        <f>C59+1</f>
        <v>37</v>
      </c>
      <c r="D62" s="77" t="s">
        <v>165</v>
      </c>
      <c r="E62" s="77">
        <v>909</v>
      </c>
      <c r="F62" s="82" t="s">
        <v>168</v>
      </c>
      <c r="G62" s="77" t="s">
        <v>166</v>
      </c>
      <c r="H62" s="77" t="s">
        <v>149</v>
      </c>
      <c r="I62" s="77" t="s">
        <v>167</v>
      </c>
      <c r="J62" s="78"/>
      <c r="K62" s="74"/>
      <c r="L62" s="86">
        <v>0</v>
      </c>
      <c r="M62" s="112">
        <v>0</v>
      </c>
      <c r="N62" s="79"/>
    </row>
    <row r="63" spans="2:14" s="117" customFormat="1" ht="12.75" customHeight="1" hidden="1">
      <c r="B63" s="83" t="s">
        <v>136</v>
      </c>
      <c r="C63" s="84"/>
      <c r="D63" s="85" t="s">
        <v>165</v>
      </c>
      <c r="E63" s="85"/>
      <c r="F63" s="113"/>
      <c r="G63" s="85"/>
      <c r="H63" s="85"/>
      <c r="I63" s="85"/>
      <c r="J63" s="88">
        <f>SUM(J62)</f>
        <v>0</v>
      </c>
      <c r="K63" s="74"/>
      <c r="L63" s="114">
        <v>0</v>
      </c>
      <c r="M63" s="114">
        <v>0</v>
      </c>
      <c r="N63" s="116"/>
    </row>
    <row r="64" spans="2:14" s="117" customFormat="1" ht="12.75" hidden="1">
      <c r="B64" s="125"/>
      <c r="C64" s="126"/>
      <c r="D64" s="127"/>
      <c r="E64" s="127"/>
      <c r="F64" s="128"/>
      <c r="G64" s="127"/>
      <c r="H64" s="127"/>
      <c r="I64" s="127"/>
      <c r="J64" s="89"/>
      <c r="K64" s="74"/>
      <c r="L64" s="81"/>
      <c r="M64" s="81"/>
      <c r="N64" s="129"/>
    </row>
    <row r="65" spans="2:14" ht="12.75" hidden="1">
      <c r="B65" s="76" t="s">
        <v>148</v>
      </c>
      <c r="C65" s="76">
        <f>C62+1</f>
        <v>38</v>
      </c>
      <c r="D65" s="77" t="s">
        <v>165</v>
      </c>
      <c r="E65" s="77">
        <v>909</v>
      </c>
      <c r="F65" s="82" t="s">
        <v>169</v>
      </c>
      <c r="G65" s="77" t="s">
        <v>166</v>
      </c>
      <c r="H65" s="77" t="s">
        <v>149</v>
      </c>
      <c r="I65" s="77" t="s">
        <v>167</v>
      </c>
      <c r="J65" s="78"/>
      <c r="K65" s="74"/>
      <c r="L65" s="86">
        <v>0</v>
      </c>
      <c r="M65" s="112">
        <v>0</v>
      </c>
      <c r="N65" s="79"/>
    </row>
    <row r="66" spans="2:14" s="117" customFormat="1" ht="12.75" customHeight="1" hidden="1">
      <c r="B66" s="83" t="s">
        <v>136</v>
      </c>
      <c r="C66" s="84"/>
      <c r="D66" s="85" t="s">
        <v>165</v>
      </c>
      <c r="E66" s="85"/>
      <c r="F66" s="113"/>
      <c r="G66" s="85"/>
      <c r="H66" s="85"/>
      <c r="I66" s="85"/>
      <c r="J66" s="88">
        <f>SUM(J65)</f>
        <v>0</v>
      </c>
      <c r="K66" s="74"/>
      <c r="L66" s="114">
        <v>0</v>
      </c>
      <c r="M66" s="114">
        <v>0</v>
      </c>
      <c r="N66" s="116"/>
    </row>
    <row r="67" spans="2:14" s="117" customFormat="1" ht="12.75" hidden="1">
      <c r="B67" s="125"/>
      <c r="C67" s="126"/>
      <c r="D67" s="127"/>
      <c r="E67" s="127"/>
      <c r="F67" s="128"/>
      <c r="G67" s="127"/>
      <c r="H67" s="127"/>
      <c r="I67" s="127"/>
      <c r="J67" s="89"/>
      <c r="K67" s="74"/>
      <c r="L67" s="81"/>
      <c r="M67" s="81"/>
      <c r="N67" s="129"/>
    </row>
    <row r="68" spans="2:14" ht="12.75">
      <c r="B68" s="76" t="s">
        <v>125</v>
      </c>
      <c r="C68" s="76">
        <f>C59+1</f>
        <v>37</v>
      </c>
      <c r="D68" s="77" t="s">
        <v>170</v>
      </c>
      <c r="E68" s="77">
        <v>909</v>
      </c>
      <c r="F68" s="82" t="s">
        <v>171</v>
      </c>
      <c r="G68" s="77">
        <v>121</v>
      </c>
      <c r="H68" s="77">
        <v>211</v>
      </c>
      <c r="I68" s="77" t="s">
        <v>281</v>
      </c>
      <c r="J68" s="78">
        <f>52700-240.32</f>
        <v>52459.68</v>
      </c>
      <c r="K68" s="74"/>
      <c r="L68" s="86">
        <v>52459.68</v>
      </c>
      <c r="M68" s="112">
        <v>52459.68</v>
      </c>
      <c r="N68" s="79"/>
    </row>
    <row r="69" spans="2:14" ht="12.75">
      <c r="B69" s="76" t="s">
        <v>133</v>
      </c>
      <c r="C69" s="76">
        <f>C68+1</f>
        <v>38</v>
      </c>
      <c r="D69" s="77" t="s">
        <v>170</v>
      </c>
      <c r="E69" s="77">
        <v>909</v>
      </c>
      <c r="F69" s="82" t="s">
        <v>171</v>
      </c>
      <c r="G69" s="77" t="s">
        <v>134</v>
      </c>
      <c r="H69" s="77" t="s">
        <v>135</v>
      </c>
      <c r="I69" s="77" t="s">
        <v>281</v>
      </c>
      <c r="J69" s="78">
        <f>15600+240.32</f>
        <v>15840.32</v>
      </c>
      <c r="K69" s="74"/>
      <c r="L69" s="86">
        <v>15840.32</v>
      </c>
      <c r="M69" s="112">
        <v>15840.32</v>
      </c>
      <c r="N69" s="79"/>
    </row>
    <row r="70" spans="2:14" ht="25.5">
      <c r="B70" s="76" t="s">
        <v>152</v>
      </c>
      <c r="C70" s="76">
        <f>C69+1</f>
        <v>39</v>
      </c>
      <c r="D70" s="77" t="s">
        <v>170</v>
      </c>
      <c r="E70" s="77">
        <v>909</v>
      </c>
      <c r="F70" s="82" t="s">
        <v>171</v>
      </c>
      <c r="G70" s="77" t="s">
        <v>166</v>
      </c>
      <c r="H70" s="77" t="s">
        <v>153</v>
      </c>
      <c r="I70" s="77" t="s">
        <v>281</v>
      </c>
      <c r="J70" s="78">
        <v>5500</v>
      </c>
      <c r="K70" s="74"/>
      <c r="L70" s="86">
        <v>5500</v>
      </c>
      <c r="M70" s="112">
        <v>5500</v>
      </c>
      <c r="N70" s="79"/>
    </row>
    <row r="71" spans="2:14" ht="12.75">
      <c r="B71" s="83" t="s">
        <v>136</v>
      </c>
      <c r="C71" s="84"/>
      <c r="D71" s="85" t="s">
        <v>170</v>
      </c>
      <c r="E71" s="85"/>
      <c r="F71" s="113" t="s">
        <v>172</v>
      </c>
      <c r="G71" s="85"/>
      <c r="H71" s="85"/>
      <c r="I71" s="85"/>
      <c r="J71" s="88">
        <f>SUM(J68:J70)</f>
        <v>73800</v>
      </c>
      <c r="K71" s="74"/>
      <c r="L71" s="114">
        <v>73800</v>
      </c>
      <c r="M71" s="115">
        <v>73800</v>
      </c>
      <c r="N71" s="116"/>
    </row>
    <row r="72" spans="2:14" ht="12.75">
      <c r="B72" s="118"/>
      <c r="C72" s="119"/>
      <c r="D72" s="120"/>
      <c r="E72" s="120"/>
      <c r="F72" s="121"/>
      <c r="G72" s="120"/>
      <c r="H72" s="120"/>
      <c r="I72" s="120"/>
      <c r="J72" s="75"/>
      <c r="K72" s="74"/>
      <c r="L72" s="122"/>
      <c r="M72" s="123"/>
      <c r="N72" s="124"/>
    </row>
    <row r="73" spans="2:14" ht="12.75">
      <c r="B73" s="76" t="s">
        <v>150</v>
      </c>
      <c r="C73" s="76">
        <f>C70+1</f>
        <v>40</v>
      </c>
      <c r="D73" s="77" t="s">
        <v>173</v>
      </c>
      <c r="E73" s="77">
        <v>909</v>
      </c>
      <c r="F73" s="82" t="s">
        <v>174</v>
      </c>
      <c r="G73" s="77" t="s">
        <v>166</v>
      </c>
      <c r="H73" s="77" t="s">
        <v>153</v>
      </c>
      <c r="I73" s="77" t="s">
        <v>129</v>
      </c>
      <c r="J73" s="78">
        <v>5000</v>
      </c>
      <c r="K73" s="74"/>
      <c r="L73" s="86">
        <v>0</v>
      </c>
      <c r="M73" s="112">
        <v>0</v>
      </c>
      <c r="N73" s="79"/>
    </row>
    <row r="74" spans="2:14" s="117" customFormat="1" ht="21">
      <c r="B74" s="83" t="s">
        <v>136</v>
      </c>
      <c r="C74" s="84"/>
      <c r="D74" s="85" t="s">
        <v>173</v>
      </c>
      <c r="E74" s="85"/>
      <c r="F74" s="113" t="s">
        <v>174</v>
      </c>
      <c r="G74" s="85"/>
      <c r="H74" s="85"/>
      <c r="I74" s="85"/>
      <c r="J74" s="88">
        <f>SUM(J73:J73)</f>
        <v>5000</v>
      </c>
      <c r="K74" s="74"/>
      <c r="L74" s="114">
        <v>0</v>
      </c>
      <c r="M74" s="114">
        <v>0</v>
      </c>
      <c r="N74" s="116"/>
    </row>
    <row r="75" spans="2:14" ht="12.75">
      <c r="B75" s="118"/>
      <c r="C75" s="119"/>
      <c r="D75" s="120"/>
      <c r="E75" s="120"/>
      <c r="F75" s="121"/>
      <c r="G75" s="120"/>
      <c r="H75" s="120"/>
      <c r="I75" s="120"/>
      <c r="J75" s="75"/>
      <c r="K75" s="74"/>
      <c r="L75" s="122"/>
      <c r="M75" s="123"/>
      <c r="N75" s="124"/>
    </row>
    <row r="76" spans="2:14" ht="12.75">
      <c r="B76" s="76" t="s">
        <v>175</v>
      </c>
      <c r="C76" s="76">
        <f>C73+1</f>
        <v>41</v>
      </c>
      <c r="D76" s="77" t="s">
        <v>176</v>
      </c>
      <c r="E76" s="77">
        <v>909</v>
      </c>
      <c r="F76" s="82" t="s">
        <v>177</v>
      </c>
      <c r="G76" s="77">
        <v>244</v>
      </c>
      <c r="H76" s="77" t="s">
        <v>147</v>
      </c>
      <c r="I76" s="77" t="s">
        <v>178</v>
      </c>
      <c r="J76" s="78">
        <v>515886</v>
      </c>
      <c r="K76" s="74"/>
      <c r="L76" s="86">
        <v>515886</v>
      </c>
      <c r="M76" s="112">
        <v>515886</v>
      </c>
      <c r="N76" s="79"/>
    </row>
    <row r="77" spans="2:14" ht="12.75">
      <c r="B77" s="76" t="s">
        <v>175</v>
      </c>
      <c r="C77" s="76">
        <f>C76+1</f>
        <v>42</v>
      </c>
      <c r="D77" s="77" t="s">
        <v>176</v>
      </c>
      <c r="E77" s="77">
        <v>909</v>
      </c>
      <c r="F77" s="82" t="s">
        <v>177</v>
      </c>
      <c r="G77" s="77">
        <v>244</v>
      </c>
      <c r="H77" s="77" t="s">
        <v>153</v>
      </c>
      <c r="I77" s="77" t="s">
        <v>178</v>
      </c>
      <c r="J77" s="78">
        <v>114114</v>
      </c>
      <c r="K77" s="74"/>
      <c r="L77" s="86">
        <v>114114</v>
      </c>
      <c r="M77" s="112">
        <v>114114</v>
      </c>
      <c r="N77" s="79"/>
    </row>
    <row r="78" spans="2:14" s="117" customFormat="1" ht="21">
      <c r="B78" s="83" t="s">
        <v>136</v>
      </c>
      <c r="C78" s="84"/>
      <c r="D78" s="85" t="s">
        <v>176</v>
      </c>
      <c r="E78" s="85"/>
      <c r="F78" s="113" t="s">
        <v>177</v>
      </c>
      <c r="G78" s="85"/>
      <c r="H78" s="85"/>
      <c r="I78" s="85"/>
      <c r="J78" s="88">
        <f>SUM(J76:J77)</f>
        <v>630000</v>
      </c>
      <c r="K78" s="74">
        <f>SUM(K76:K77)</f>
        <v>0</v>
      </c>
      <c r="L78" s="114">
        <v>630000</v>
      </c>
      <c r="M78" s="114">
        <v>630000</v>
      </c>
      <c r="N78" s="116"/>
    </row>
    <row r="79" spans="2:14" s="117" customFormat="1" ht="12.75">
      <c r="B79" s="125"/>
      <c r="C79" s="126"/>
      <c r="D79" s="127"/>
      <c r="E79" s="127"/>
      <c r="F79" s="128"/>
      <c r="G79" s="127"/>
      <c r="H79" s="127"/>
      <c r="I79" s="127"/>
      <c r="J79" s="89"/>
      <c r="K79" s="74"/>
      <c r="L79" s="81"/>
      <c r="M79" s="81"/>
      <c r="N79" s="129"/>
    </row>
    <row r="80" spans="2:14" ht="12.75">
      <c r="B80" s="76" t="s">
        <v>150</v>
      </c>
      <c r="C80" s="76">
        <f>C77+1</f>
        <v>43</v>
      </c>
      <c r="D80" s="77" t="s">
        <v>282</v>
      </c>
      <c r="E80" s="77">
        <v>909</v>
      </c>
      <c r="F80" s="82" t="s">
        <v>283</v>
      </c>
      <c r="G80" s="77" t="s">
        <v>166</v>
      </c>
      <c r="H80" s="77" t="s">
        <v>149</v>
      </c>
      <c r="I80" s="77" t="s">
        <v>167</v>
      </c>
      <c r="J80" s="78">
        <v>297500</v>
      </c>
      <c r="K80" s="74"/>
      <c r="L80" s="86">
        <v>297500</v>
      </c>
      <c r="M80" s="112">
        <v>297500</v>
      </c>
      <c r="N80" s="79"/>
    </row>
    <row r="81" spans="2:14" ht="12.75">
      <c r="B81" s="76" t="s">
        <v>150</v>
      </c>
      <c r="C81" s="76">
        <f>C80+1</f>
        <v>44</v>
      </c>
      <c r="D81" s="77" t="s">
        <v>282</v>
      </c>
      <c r="E81" s="77">
        <v>909</v>
      </c>
      <c r="F81" s="82" t="s">
        <v>284</v>
      </c>
      <c r="G81" s="77" t="s">
        <v>166</v>
      </c>
      <c r="H81" s="77" t="s">
        <v>149</v>
      </c>
      <c r="I81" s="77" t="s">
        <v>129</v>
      </c>
      <c r="J81" s="78">
        <v>52500</v>
      </c>
      <c r="K81" s="74"/>
      <c r="L81" s="86">
        <v>52500</v>
      </c>
      <c r="M81" s="112">
        <v>52500</v>
      </c>
      <c r="N81" s="79"/>
    </row>
    <row r="82" spans="2:14" s="117" customFormat="1" ht="12.75">
      <c r="B82" s="83" t="s">
        <v>136</v>
      </c>
      <c r="C82" s="84"/>
      <c r="D82" s="85" t="s">
        <v>282</v>
      </c>
      <c r="E82" s="85"/>
      <c r="F82" s="113" t="s">
        <v>283</v>
      </c>
      <c r="G82" s="85"/>
      <c r="H82" s="85"/>
      <c r="I82" s="85"/>
      <c r="J82" s="88">
        <f>SUM(J80:J81)</f>
        <v>350000</v>
      </c>
      <c r="K82" s="74">
        <f>SUM(K80:K81)</f>
        <v>0</v>
      </c>
      <c r="L82" s="114">
        <v>350000</v>
      </c>
      <c r="M82" s="114">
        <v>350000</v>
      </c>
      <c r="N82" s="116"/>
    </row>
    <row r="83" spans="2:14" ht="12.75">
      <c r="B83" s="118"/>
      <c r="C83" s="119"/>
      <c r="D83" s="120"/>
      <c r="E83" s="120"/>
      <c r="F83" s="121"/>
      <c r="G83" s="120"/>
      <c r="H83" s="120"/>
      <c r="I83" s="120"/>
      <c r="J83" s="75"/>
      <c r="K83" s="74"/>
      <c r="L83" s="122"/>
      <c r="M83" s="123"/>
      <c r="N83" s="124"/>
    </row>
    <row r="84" spans="2:14" ht="12.75">
      <c r="B84" s="76" t="s">
        <v>142</v>
      </c>
      <c r="C84" s="76">
        <v>45</v>
      </c>
      <c r="D84" s="77" t="s">
        <v>179</v>
      </c>
      <c r="E84" s="77">
        <v>909</v>
      </c>
      <c r="F84" s="82" t="s">
        <v>180</v>
      </c>
      <c r="G84" s="77">
        <v>244</v>
      </c>
      <c r="H84" s="77" t="s">
        <v>143</v>
      </c>
      <c r="I84" s="77" t="s">
        <v>128</v>
      </c>
      <c r="J84" s="78">
        <v>190000</v>
      </c>
      <c r="K84" s="74"/>
      <c r="L84" s="86">
        <v>190000</v>
      </c>
      <c r="M84" s="112">
        <v>190000</v>
      </c>
      <c r="N84" s="79"/>
    </row>
    <row r="85" spans="2:14" ht="12.75">
      <c r="B85" s="76" t="s">
        <v>142</v>
      </c>
      <c r="C85" s="76">
        <f>C84+1</f>
        <v>46</v>
      </c>
      <c r="D85" s="77" t="s">
        <v>179</v>
      </c>
      <c r="E85" s="77">
        <v>909</v>
      </c>
      <c r="F85" s="82" t="s">
        <v>180</v>
      </c>
      <c r="G85" s="77">
        <v>244</v>
      </c>
      <c r="H85" s="77" t="s">
        <v>143</v>
      </c>
      <c r="I85" s="77" t="s">
        <v>129</v>
      </c>
      <c r="J85" s="78">
        <f>10000+62000</f>
        <v>72000</v>
      </c>
      <c r="K85" s="74"/>
      <c r="L85" s="86">
        <v>8934.47</v>
      </c>
      <c r="M85" s="112">
        <v>8934.47</v>
      </c>
      <c r="N85" s="79"/>
    </row>
    <row r="86" spans="2:14" ht="12.75" hidden="1">
      <c r="B86" s="76" t="s">
        <v>175</v>
      </c>
      <c r="C86" s="76">
        <f>C85+1</f>
        <v>47</v>
      </c>
      <c r="D86" s="77" t="s">
        <v>179</v>
      </c>
      <c r="E86" s="77">
        <v>909</v>
      </c>
      <c r="F86" s="82" t="s">
        <v>180</v>
      </c>
      <c r="G86" s="77">
        <v>244</v>
      </c>
      <c r="H86" s="77" t="s">
        <v>147</v>
      </c>
      <c r="I86" s="77" t="s">
        <v>129</v>
      </c>
      <c r="J86" s="78"/>
      <c r="K86" s="74"/>
      <c r="L86" s="86">
        <v>0</v>
      </c>
      <c r="M86" s="112">
        <v>0</v>
      </c>
      <c r="N86" s="79"/>
    </row>
    <row r="87" spans="2:14" ht="12.75" hidden="1">
      <c r="B87" s="76" t="s">
        <v>152</v>
      </c>
      <c r="C87" s="76">
        <f>C86+1</f>
        <v>48</v>
      </c>
      <c r="D87" s="77" t="s">
        <v>179</v>
      </c>
      <c r="E87" s="77">
        <v>909</v>
      </c>
      <c r="F87" s="82" t="s">
        <v>180</v>
      </c>
      <c r="G87" s="77">
        <v>244</v>
      </c>
      <c r="H87" s="77" t="s">
        <v>153</v>
      </c>
      <c r="I87" s="77" t="s">
        <v>129</v>
      </c>
      <c r="J87" s="78"/>
      <c r="K87" s="74"/>
      <c r="L87" s="86">
        <v>0</v>
      </c>
      <c r="M87" s="112">
        <v>0</v>
      </c>
      <c r="N87" s="79"/>
    </row>
    <row r="88" spans="2:14" s="117" customFormat="1" ht="12.75">
      <c r="B88" s="83" t="s">
        <v>136</v>
      </c>
      <c r="C88" s="84"/>
      <c r="D88" s="85" t="s">
        <v>179</v>
      </c>
      <c r="E88" s="85"/>
      <c r="F88" s="113" t="s">
        <v>180</v>
      </c>
      <c r="G88" s="85"/>
      <c r="H88" s="85"/>
      <c r="I88" s="85"/>
      <c r="J88" s="88">
        <f>SUM(J84:J87)</f>
        <v>262000</v>
      </c>
      <c r="K88" s="74"/>
      <c r="L88" s="114">
        <v>198934.47</v>
      </c>
      <c r="M88" s="114">
        <v>198934.47</v>
      </c>
      <c r="N88" s="116"/>
    </row>
    <row r="89" spans="2:14" ht="12.75">
      <c r="B89" s="118"/>
      <c r="C89" s="119"/>
      <c r="D89" s="120"/>
      <c r="E89" s="120"/>
      <c r="F89" s="121"/>
      <c r="G89" s="120"/>
      <c r="H89" s="120"/>
      <c r="I89" s="120"/>
      <c r="J89" s="75"/>
      <c r="K89" s="74"/>
      <c r="L89" s="122"/>
      <c r="M89" s="123"/>
      <c r="N89" s="124"/>
    </row>
    <row r="90" spans="2:14" ht="12.75" hidden="1">
      <c r="B90" s="76"/>
      <c r="C90" s="76"/>
      <c r="D90" s="77"/>
      <c r="E90" s="77"/>
      <c r="F90" s="82"/>
      <c r="G90" s="77"/>
      <c r="H90" s="77"/>
      <c r="I90" s="77"/>
      <c r="J90" s="78"/>
      <c r="K90" s="74"/>
      <c r="L90" s="86">
        <v>0</v>
      </c>
      <c r="M90" s="112">
        <v>0</v>
      </c>
      <c r="N90" s="79"/>
    </row>
    <row r="91" spans="2:14" s="117" customFormat="1" ht="12.75" hidden="1">
      <c r="B91" s="83" t="s">
        <v>136</v>
      </c>
      <c r="C91" s="84"/>
      <c r="D91" s="85"/>
      <c r="E91" s="85"/>
      <c r="F91" s="113"/>
      <c r="G91" s="85"/>
      <c r="H91" s="85"/>
      <c r="I91" s="85"/>
      <c r="J91" s="88">
        <f>SUM(J90:J90)</f>
        <v>0</v>
      </c>
      <c r="K91" s="74"/>
      <c r="L91" s="114">
        <v>0</v>
      </c>
      <c r="M91" s="114">
        <v>0</v>
      </c>
      <c r="N91" s="116"/>
    </row>
    <row r="92" spans="2:14" ht="12.75" hidden="1">
      <c r="B92" s="118"/>
      <c r="C92" s="119"/>
      <c r="D92" s="120"/>
      <c r="E92" s="120"/>
      <c r="F92" s="121"/>
      <c r="G92" s="120"/>
      <c r="H92" s="120"/>
      <c r="I92" s="120"/>
      <c r="J92" s="75"/>
      <c r="K92" s="74"/>
      <c r="L92" s="122"/>
      <c r="M92" s="123"/>
      <c r="N92" s="124"/>
    </row>
    <row r="93" spans="2:14" s="131" customFormat="1" ht="14.25" customHeight="1" hidden="1">
      <c r="B93" s="76"/>
      <c r="C93" s="76"/>
      <c r="D93" s="77"/>
      <c r="E93" s="77"/>
      <c r="F93" s="82"/>
      <c r="G93" s="77"/>
      <c r="H93" s="77"/>
      <c r="I93" s="77"/>
      <c r="J93" s="78">
        <v>0</v>
      </c>
      <c r="K93" s="74"/>
      <c r="L93" s="86">
        <v>0</v>
      </c>
      <c r="M93" s="86">
        <v>0</v>
      </c>
      <c r="N93" s="79"/>
    </row>
    <row r="94" spans="2:14" s="131" customFormat="1" ht="14.25" customHeight="1" hidden="1">
      <c r="B94" s="263" t="s">
        <v>136</v>
      </c>
      <c r="C94" s="264"/>
      <c r="D94" s="265"/>
      <c r="E94" s="265"/>
      <c r="F94" s="266"/>
      <c r="G94" s="157"/>
      <c r="H94" s="157"/>
      <c r="I94" s="157"/>
      <c r="J94" s="262">
        <f>SUM(J93:J93)</f>
        <v>0</v>
      </c>
      <c r="K94" s="205"/>
      <c r="L94" s="267">
        <v>0</v>
      </c>
      <c r="M94" s="267">
        <v>0</v>
      </c>
      <c r="N94" s="268"/>
    </row>
    <row r="95" spans="2:14" s="131" customFormat="1" ht="14.25" customHeight="1" hidden="1">
      <c r="B95" s="118"/>
      <c r="C95" s="119"/>
      <c r="D95" s="120"/>
      <c r="E95" s="120"/>
      <c r="F95" s="121"/>
      <c r="G95" s="120"/>
      <c r="H95" s="120"/>
      <c r="I95" s="120"/>
      <c r="J95" s="75"/>
      <c r="K95" s="206"/>
      <c r="L95" s="122"/>
      <c r="M95" s="122"/>
      <c r="N95" s="269"/>
    </row>
    <row r="96" spans="2:14" s="131" customFormat="1" ht="14.25" customHeight="1">
      <c r="B96" s="270" t="s">
        <v>181</v>
      </c>
      <c r="C96" s="270">
        <v>47</v>
      </c>
      <c r="D96" s="158" t="s">
        <v>182</v>
      </c>
      <c r="E96" s="158">
        <v>909</v>
      </c>
      <c r="F96" s="271" t="s">
        <v>183</v>
      </c>
      <c r="G96" s="158" t="s">
        <v>285</v>
      </c>
      <c r="H96" s="158">
        <v>241</v>
      </c>
      <c r="I96" s="158" t="s">
        <v>167</v>
      </c>
      <c r="J96" s="207">
        <v>9603600</v>
      </c>
      <c r="K96" s="208"/>
      <c r="L96" s="272">
        <v>6599356.27</v>
      </c>
      <c r="M96" s="272">
        <v>6599356.27</v>
      </c>
      <c r="N96" s="273"/>
    </row>
    <row r="97" spans="2:14" s="131" customFormat="1" ht="14.25" customHeight="1">
      <c r="B97" s="270" t="s">
        <v>181</v>
      </c>
      <c r="C97" s="270">
        <f>C96+1</f>
        <v>48</v>
      </c>
      <c r="D97" s="158" t="s">
        <v>182</v>
      </c>
      <c r="E97" s="158">
        <v>909</v>
      </c>
      <c r="F97" s="271" t="s">
        <v>184</v>
      </c>
      <c r="G97" s="158">
        <v>611</v>
      </c>
      <c r="H97" s="158">
        <v>241</v>
      </c>
      <c r="I97" s="158" t="s">
        <v>185</v>
      </c>
      <c r="J97" s="207">
        <v>3966892</v>
      </c>
      <c r="K97" s="208"/>
      <c r="L97" s="272">
        <v>3760000</v>
      </c>
      <c r="M97" s="272">
        <v>3760000</v>
      </c>
      <c r="N97" s="273"/>
    </row>
    <row r="98" spans="2:14" s="131" customFormat="1" ht="14.25" customHeight="1">
      <c r="B98" s="270" t="s">
        <v>181</v>
      </c>
      <c r="C98" s="270">
        <f>C97+1</f>
        <v>49</v>
      </c>
      <c r="D98" s="158" t="s">
        <v>182</v>
      </c>
      <c r="E98" s="158">
        <v>909</v>
      </c>
      <c r="F98" s="271" t="s">
        <v>286</v>
      </c>
      <c r="G98" s="158" t="s">
        <v>285</v>
      </c>
      <c r="H98" s="158">
        <v>241</v>
      </c>
      <c r="I98" s="158" t="s">
        <v>287</v>
      </c>
      <c r="J98" s="207">
        <v>166078</v>
      </c>
      <c r="K98" s="208"/>
      <c r="L98" s="272">
        <v>166078</v>
      </c>
      <c r="M98" s="272">
        <v>166078</v>
      </c>
      <c r="N98" s="273"/>
    </row>
    <row r="99" spans="2:14" s="117" customFormat="1" ht="12.75">
      <c r="B99" s="83" t="s">
        <v>136</v>
      </c>
      <c r="C99" s="84"/>
      <c r="D99" s="85" t="s">
        <v>182</v>
      </c>
      <c r="E99" s="85"/>
      <c r="F99" s="113" t="s">
        <v>184</v>
      </c>
      <c r="G99" s="85"/>
      <c r="H99" s="85"/>
      <c r="I99" s="85"/>
      <c r="J99" s="88">
        <f>SUM(J96:J98)</f>
        <v>13736570</v>
      </c>
      <c r="K99" s="74">
        <f>SUM(K96:K98)</f>
        <v>0</v>
      </c>
      <c r="L99" s="114">
        <v>10525434.27</v>
      </c>
      <c r="M99" s="114">
        <v>10525434.27</v>
      </c>
      <c r="N99" s="116"/>
    </row>
    <row r="100" spans="2:14" s="117" customFormat="1" ht="12.75">
      <c r="B100" s="125"/>
      <c r="C100" s="126"/>
      <c r="D100" s="127"/>
      <c r="E100" s="127"/>
      <c r="F100" s="128"/>
      <c r="G100" s="127"/>
      <c r="H100" s="127"/>
      <c r="I100" s="127"/>
      <c r="J100" s="89"/>
      <c r="K100" s="74"/>
      <c r="L100" s="81"/>
      <c r="M100" s="81"/>
      <c r="N100" s="129"/>
    </row>
    <row r="101" spans="2:14" ht="12.75">
      <c r="B101" s="76" t="s">
        <v>150</v>
      </c>
      <c r="C101" s="76">
        <v>50</v>
      </c>
      <c r="D101" s="77" t="s">
        <v>186</v>
      </c>
      <c r="E101" s="77">
        <v>909</v>
      </c>
      <c r="F101" s="82" t="s">
        <v>187</v>
      </c>
      <c r="G101" s="77" t="s">
        <v>188</v>
      </c>
      <c r="H101" s="77" t="s">
        <v>189</v>
      </c>
      <c r="I101" s="77" t="s">
        <v>129</v>
      </c>
      <c r="J101" s="78">
        <v>14400</v>
      </c>
      <c r="K101" s="74"/>
      <c r="L101" s="86">
        <v>14400</v>
      </c>
      <c r="M101" s="86">
        <v>14400</v>
      </c>
      <c r="N101" s="79"/>
    </row>
    <row r="102" spans="2:14" s="117" customFormat="1" ht="12.75">
      <c r="B102" s="83" t="s">
        <v>136</v>
      </c>
      <c r="C102" s="84"/>
      <c r="D102" s="85" t="s">
        <v>186</v>
      </c>
      <c r="E102" s="85"/>
      <c r="F102" s="113" t="s">
        <v>187</v>
      </c>
      <c r="G102" s="85"/>
      <c r="H102" s="85"/>
      <c r="I102" s="85"/>
      <c r="J102" s="88">
        <f>SUM(J101)</f>
        <v>14400</v>
      </c>
      <c r="K102" s="74"/>
      <c r="L102" s="114">
        <v>14400</v>
      </c>
      <c r="M102" s="114">
        <v>14400</v>
      </c>
      <c r="N102" s="116"/>
    </row>
    <row r="103" spans="2:14" s="117" customFormat="1" ht="12.75">
      <c r="B103" s="125"/>
      <c r="C103" s="126"/>
      <c r="D103" s="127"/>
      <c r="E103" s="127"/>
      <c r="F103" s="128"/>
      <c r="G103" s="127"/>
      <c r="H103" s="127"/>
      <c r="I103" s="127"/>
      <c r="J103" s="89"/>
      <c r="K103" s="74"/>
      <c r="L103" s="81"/>
      <c r="M103" s="81"/>
      <c r="N103" s="129"/>
    </row>
    <row r="104" spans="2:14" ht="12.75">
      <c r="B104" s="76" t="s">
        <v>150</v>
      </c>
      <c r="C104" s="76">
        <f>C101+1</f>
        <v>51</v>
      </c>
      <c r="D104" s="77">
        <v>1101</v>
      </c>
      <c r="E104" s="77">
        <v>909</v>
      </c>
      <c r="F104" s="82" t="s">
        <v>190</v>
      </c>
      <c r="G104" s="77">
        <v>244</v>
      </c>
      <c r="H104" s="77">
        <v>290</v>
      </c>
      <c r="I104" s="77" t="s">
        <v>129</v>
      </c>
      <c r="J104" s="78">
        <v>5000</v>
      </c>
      <c r="K104" s="74"/>
      <c r="L104" s="86">
        <v>0</v>
      </c>
      <c r="M104" s="86">
        <v>0</v>
      </c>
      <c r="N104" s="79"/>
    </row>
    <row r="105" spans="2:14" s="117" customFormat="1" ht="12.75">
      <c r="B105" s="83" t="s">
        <v>136</v>
      </c>
      <c r="C105" s="84"/>
      <c r="D105" s="85" t="s">
        <v>191</v>
      </c>
      <c r="E105" s="85"/>
      <c r="F105" s="113" t="s">
        <v>190</v>
      </c>
      <c r="G105" s="85"/>
      <c r="H105" s="85"/>
      <c r="I105" s="85"/>
      <c r="J105" s="88">
        <f>SUM(J104)</f>
        <v>5000</v>
      </c>
      <c r="K105" s="74"/>
      <c r="L105" s="114">
        <v>0</v>
      </c>
      <c r="M105" s="114">
        <v>0</v>
      </c>
      <c r="N105" s="116"/>
    </row>
    <row r="106" spans="2:14" s="117" customFormat="1" ht="12.75">
      <c r="B106" s="125"/>
      <c r="C106" s="126"/>
      <c r="D106" s="127"/>
      <c r="E106" s="127"/>
      <c r="F106" s="128"/>
      <c r="G106" s="127"/>
      <c r="H106" s="127"/>
      <c r="I106" s="127"/>
      <c r="J106" s="89"/>
      <c r="K106" s="74"/>
      <c r="L106" s="81"/>
      <c r="M106" s="81"/>
      <c r="N106" s="129"/>
    </row>
    <row r="107" spans="2:14" ht="12.75">
      <c r="B107" s="76" t="s">
        <v>192</v>
      </c>
      <c r="C107" s="76">
        <f>C104+1</f>
        <v>52</v>
      </c>
      <c r="D107" s="77" t="s">
        <v>193</v>
      </c>
      <c r="E107" s="77">
        <v>909</v>
      </c>
      <c r="F107" s="82" t="s">
        <v>194</v>
      </c>
      <c r="G107" s="77" t="s">
        <v>195</v>
      </c>
      <c r="H107" s="77" t="s">
        <v>196</v>
      </c>
      <c r="I107" s="77" t="s">
        <v>129</v>
      </c>
      <c r="J107" s="78">
        <v>4.66</v>
      </c>
      <c r="K107" s="74"/>
      <c r="L107" s="86">
        <v>4.66</v>
      </c>
      <c r="M107" s="86">
        <v>4.66</v>
      </c>
      <c r="N107" s="79"/>
    </row>
    <row r="108" spans="2:14" s="117" customFormat="1" ht="12.75">
      <c r="B108" s="83" t="s">
        <v>136</v>
      </c>
      <c r="C108" s="84"/>
      <c r="D108" s="85" t="s">
        <v>193</v>
      </c>
      <c r="E108" s="85"/>
      <c r="F108" s="113" t="s">
        <v>194</v>
      </c>
      <c r="G108" s="85"/>
      <c r="H108" s="85"/>
      <c r="I108" s="85"/>
      <c r="J108" s="88">
        <f>SUM(J107)</f>
        <v>4.66</v>
      </c>
      <c r="K108" s="74"/>
      <c r="L108" s="114">
        <v>4.66</v>
      </c>
      <c r="M108" s="114">
        <v>4.66</v>
      </c>
      <c r="N108" s="116"/>
    </row>
    <row r="109" spans="2:14" s="117" customFormat="1" ht="13.5" thickBot="1">
      <c r="B109" s="118"/>
      <c r="C109" s="119"/>
      <c r="D109" s="120"/>
      <c r="E109" s="120"/>
      <c r="F109" s="120"/>
      <c r="G109" s="120"/>
      <c r="H109" s="120"/>
      <c r="I109" s="120"/>
      <c r="J109" s="75"/>
      <c r="K109" s="74"/>
      <c r="L109" s="122"/>
      <c r="M109" s="123"/>
      <c r="N109" s="124"/>
    </row>
    <row r="110" spans="2:14" ht="13.5" thickBot="1">
      <c r="B110" s="132" t="s">
        <v>197</v>
      </c>
      <c r="C110" s="133"/>
      <c r="D110" s="134"/>
      <c r="E110" s="134"/>
      <c r="F110" s="134"/>
      <c r="G110" s="135"/>
      <c r="H110" s="135"/>
      <c r="I110" s="135"/>
      <c r="J110" s="90">
        <f>SUM(J105,J102,J99,J94,J91,J88,J78,J74,J57,J54,J60,J63,J71,J49,J23,J108,J66,J82)</f>
        <v>18050640.43</v>
      </c>
      <c r="K110" s="80">
        <f>SUM(K105,K102,K99,K94,K91,K88,K78,K74,K57,K54,K60,K63,K71,K49,K23,K108,K66,K82)</f>
        <v>0</v>
      </c>
      <c r="L110" s="136">
        <f>SUM(L105,L102,L99,L94,L91,L88,L78,L74,L57,L54,L60,L63,L71,L49,L23,L108,L66,L82)</f>
        <v>14597536.629999999</v>
      </c>
      <c r="M110" s="136">
        <f>SUM(M105,M102,M99,M94,M91,M88,M78,M74,M57,M54,M60,M63,M71,M49,M23,M108,M66,M82)</f>
        <v>14597536.629999999</v>
      </c>
      <c r="N110" s="137"/>
    </row>
    <row r="113" spans="3:4" ht="15.75">
      <c r="C113" s="111" t="s">
        <v>198</v>
      </c>
      <c r="D113" s="111"/>
    </row>
    <row r="114" spans="3:4" ht="15.75">
      <c r="C114" s="111" t="s">
        <v>199</v>
      </c>
      <c r="D114" s="111"/>
    </row>
    <row r="116" spans="2:14" ht="54.75" customHeight="1">
      <c r="B116" s="138" t="s">
        <v>200</v>
      </c>
      <c r="C116" s="138"/>
      <c r="D116" s="178" t="s">
        <v>201</v>
      </c>
      <c r="E116" s="178"/>
      <c r="F116" s="178" t="s">
        <v>115</v>
      </c>
      <c r="G116" s="178"/>
      <c r="H116" s="178"/>
      <c r="I116" s="179" t="s">
        <v>202</v>
      </c>
      <c r="J116" s="180"/>
      <c r="K116" s="181" t="s">
        <v>203</v>
      </c>
      <c r="L116" s="181"/>
      <c r="M116" s="175" t="s">
        <v>204</v>
      </c>
      <c r="N116" s="175"/>
    </row>
    <row r="117" spans="2:14" ht="12.75">
      <c r="B117" s="138">
        <v>1</v>
      </c>
      <c r="C117" s="138"/>
      <c r="D117" s="178" t="s">
        <v>205</v>
      </c>
      <c r="E117" s="178"/>
      <c r="F117" s="178" t="s">
        <v>206</v>
      </c>
      <c r="G117" s="178"/>
      <c r="H117" s="178"/>
      <c r="I117" s="139" t="s">
        <v>207</v>
      </c>
      <c r="J117" s="140"/>
      <c r="K117" s="181">
        <v>5</v>
      </c>
      <c r="L117" s="181"/>
      <c r="M117" s="183">
        <v>6</v>
      </c>
      <c r="N117" s="183"/>
    </row>
    <row r="118" spans="2:14" ht="51">
      <c r="B118" s="138" t="s">
        <v>208</v>
      </c>
      <c r="C118" s="138"/>
      <c r="D118" s="178" t="s">
        <v>209</v>
      </c>
      <c r="E118" s="178"/>
      <c r="F118" s="175"/>
      <c r="G118" s="175"/>
      <c r="H118" s="175"/>
      <c r="I118" s="93"/>
      <c r="J118" s="94"/>
      <c r="K118" s="175"/>
      <c r="L118" s="175"/>
      <c r="M118" s="175"/>
      <c r="N118" s="175"/>
    </row>
    <row r="119" spans="2:14" s="101" customFormat="1" ht="25.5">
      <c r="B119" s="92" t="s">
        <v>210</v>
      </c>
      <c r="C119" s="92"/>
      <c r="D119" s="175" t="s">
        <v>211</v>
      </c>
      <c r="E119" s="175"/>
      <c r="F119" s="175">
        <v>56259.24</v>
      </c>
      <c r="G119" s="175"/>
      <c r="H119" s="175"/>
      <c r="I119" s="155">
        <f>L110</f>
        <v>14597536.629999999</v>
      </c>
      <c r="J119" s="156"/>
      <c r="K119" s="175">
        <v>555598.96</v>
      </c>
      <c r="L119" s="175"/>
      <c r="M119" s="175">
        <v>3569114.57</v>
      </c>
      <c r="N119" s="175"/>
    </row>
    <row r="120" spans="2:14" ht="25.5">
      <c r="B120" s="138" t="s">
        <v>212</v>
      </c>
      <c r="C120" s="138"/>
      <c r="D120" s="178" t="s">
        <v>213</v>
      </c>
      <c r="E120" s="178"/>
      <c r="F120" s="175"/>
      <c r="G120" s="175"/>
      <c r="H120" s="175"/>
      <c r="I120" s="93"/>
      <c r="J120" s="94"/>
      <c r="K120" s="175"/>
      <c r="L120" s="175"/>
      <c r="M120" s="175"/>
      <c r="N120" s="175"/>
    </row>
    <row r="121" spans="2:14" ht="12.75">
      <c r="B121" s="138" t="s">
        <v>214</v>
      </c>
      <c r="C121" s="138"/>
      <c r="D121" s="178" t="s">
        <v>215</v>
      </c>
      <c r="E121" s="178"/>
      <c r="F121" s="175"/>
      <c r="G121" s="175"/>
      <c r="H121" s="175"/>
      <c r="I121" s="93"/>
      <c r="J121" s="94"/>
      <c r="K121" s="175"/>
      <c r="L121" s="175"/>
      <c r="M121" s="175"/>
      <c r="N121" s="175"/>
    </row>
    <row r="123" ht="12.75">
      <c r="B123" s="99" t="s">
        <v>216</v>
      </c>
    </row>
    <row r="124" spans="2:14" ht="12.75">
      <c r="B124" s="141" t="s">
        <v>288</v>
      </c>
      <c r="C124" s="141"/>
      <c r="D124" s="154">
        <v>421793</v>
      </c>
      <c r="E124" s="154"/>
      <c r="F124" s="154"/>
      <c r="G124" s="142"/>
      <c r="H124" s="142"/>
      <c r="I124" s="142"/>
      <c r="J124" s="130"/>
      <c r="K124" s="95"/>
      <c r="L124" s="143"/>
      <c r="M124" s="143"/>
      <c r="N124" s="144"/>
    </row>
    <row r="125" spans="2:14" ht="12.75">
      <c r="B125" s="141" t="s">
        <v>289</v>
      </c>
      <c r="C125" s="141"/>
      <c r="D125" s="154">
        <f>M119-D124-D126-D127</f>
        <v>191095.83999999985</v>
      </c>
      <c r="E125" s="154"/>
      <c r="F125" s="154"/>
      <c r="G125" s="142"/>
      <c r="H125" s="142"/>
      <c r="I125" s="142"/>
      <c r="J125" s="130"/>
      <c r="K125" s="95"/>
      <c r="L125" s="143"/>
      <c r="M125" s="143"/>
      <c r="N125" s="144"/>
    </row>
    <row r="126" spans="2:14" ht="12.75">
      <c r="B126" s="141" t="s">
        <v>300</v>
      </c>
      <c r="C126" s="141"/>
      <c r="D126" s="154">
        <v>2956225.73</v>
      </c>
      <c r="E126" s="154"/>
      <c r="F126" s="154"/>
      <c r="G126" s="142"/>
      <c r="H126" s="142"/>
      <c r="I126" s="142"/>
      <c r="J126" s="130"/>
      <c r="K126" s="95"/>
      <c r="L126" s="143"/>
      <c r="M126" s="143"/>
      <c r="N126" s="144"/>
    </row>
    <row r="127" spans="2:6" ht="12.75">
      <c r="B127" s="141" t="s">
        <v>290</v>
      </c>
      <c r="C127" s="141"/>
      <c r="D127" s="154"/>
      <c r="E127" s="154"/>
      <c r="F127" s="154"/>
    </row>
    <row r="131" ht="12.75">
      <c r="B131" s="145" t="s">
        <v>217</v>
      </c>
    </row>
    <row r="132" ht="12.75">
      <c r="B132" s="145"/>
    </row>
    <row r="133" ht="12.75">
      <c r="B133" s="145" t="s">
        <v>261</v>
      </c>
    </row>
    <row r="136" spans="8:12" ht="12.75">
      <c r="H136" s="100" t="s">
        <v>139</v>
      </c>
      <c r="L136" s="91">
        <f aca="true" t="shared" si="1" ref="L136:L148">SUMIF($H$16:$H$108,H136,$L$16:$L$109)</f>
        <v>1868792.38</v>
      </c>
    </row>
    <row r="137" spans="8:12" ht="12.75">
      <c r="H137" s="100" t="s">
        <v>132</v>
      </c>
      <c r="L137" s="91">
        <f t="shared" si="1"/>
        <v>83100</v>
      </c>
    </row>
    <row r="138" spans="8:12" ht="12.75">
      <c r="H138" s="100" t="s">
        <v>135</v>
      </c>
      <c r="L138" s="91">
        <f t="shared" si="1"/>
        <v>444387.8</v>
      </c>
    </row>
    <row r="139" spans="8:12" ht="12.75">
      <c r="H139" s="100" t="s">
        <v>141</v>
      </c>
      <c r="L139" s="91">
        <f t="shared" si="1"/>
        <v>107091.04000000001</v>
      </c>
    </row>
    <row r="140" spans="8:12" ht="12.75">
      <c r="H140" s="100" t="s">
        <v>143</v>
      </c>
      <c r="L140" s="91">
        <f t="shared" si="1"/>
        <v>240870.58</v>
      </c>
    </row>
    <row r="141" spans="8:12" ht="12.75">
      <c r="H141" s="100" t="s">
        <v>145</v>
      </c>
      <c r="L141" s="91">
        <f t="shared" si="1"/>
        <v>53.1</v>
      </c>
    </row>
    <row r="142" spans="8:12" ht="12.75">
      <c r="H142" s="100" t="s">
        <v>147</v>
      </c>
      <c r="L142" s="91">
        <f t="shared" si="1"/>
        <v>528102.84</v>
      </c>
    </row>
    <row r="143" spans="8:12" ht="12.75">
      <c r="H143" s="100" t="s">
        <v>149</v>
      </c>
      <c r="L143" s="91">
        <f t="shared" si="1"/>
        <v>457280</v>
      </c>
    </row>
    <row r="144" spans="8:12" ht="12.75">
      <c r="H144" s="100" t="s">
        <v>196</v>
      </c>
      <c r="L144" s="91">
        <f t="shared" si="1"/>
        <v>4.66</v>
      </c>
    </row>
    <row r="145" spans="8:12" ht="12.75">
      <c r="H145" s="100" t="s">
        <v>291</v>
      </c>
      <c r="L145" s="91">
        <f t="shared" si="1"/>
        <v>10525434.27</v>
      </c>
    </row>
    <row r="146" spans="8:12" ht="12.75">
      <c r="H146" s="100" t="s">
        <v>160</v>
      </c>
      <c r="L146" s="91">
        <f t="shared" si="1"/>
        <v>112100</v>
      </c>
    </row>
    <row r="147" spans="8:12" ht="12.75">
      <c r="H147" s="100" t="s">
        <v>189</v>
      </c>
      <c r="L147" s="91">
        <f t="shared" si="1"/>
        <v>14400</v>
      </c>
    </row>
    <row r="148" spans="8:12" ht="12.75">
      <c r="H148" s="100" t="s">
        <v>153</v>
      </c>
      <c r="L148" s="91">
        <f t="shared" si="1"/>
        <v>196649.07</v>
      </c>
    </row>
  </sheetData>
  <mergeCells count="44">
    <mergeCell ref="L11:L14"/>
    <mergeCell ref="J11:J14"/>
    <mergeCell ref="I11:I14"/>
    <mergeCell ref="B11:B14"/>
    <mergeCell ref="D11:H12"/>
    <mergeCell ref="K11:K14"/>
    <mergeCell ref="H13:H14"/>
    <mergeCell ref="D13:D14"/>
    <mergeCell ref="E13:E14"/>
    <mergeCell ref="F13:F14"/>
    <mergeCell ref="G13:G14"/>
    <mergeCell ref="C11:C14"/>
    <mergeCell ref="D116:E116"/>
    <mergeCell ref="F116:H116"/>
    <mergeCell ref="I116:J116"/>
    <mergeCell ref="K117:L117"/>
    <mergeCell ref="M116:N116"/>
    <mergeCell ref="N11:N14"/>
    <mergeCell ref="M11:M14"/>
    <mergeCell ref="K116:L116"/>
    <mergeCell ref="K120:L120"/>
    <mergeCell ref="M120:N120"/>
    <mergeCell ref="F118:H118"/>
    <mergeCell ref="M118:N118"/>
    <mergeCell ref="K118:L118"/>
    <mergeCell ref="D118:E118"/>
    <mergeCell ref="D124:F124"/>
    <mergeCell ref="M121:N121"/>
    <mergeCell ref="D126:F126"/>
    <mergeCell ref="D121:E121"/>
    <mergeCell ref="F121:H121"/>
    <mergeCell ref="D125:F125"/>
    <mergeCell ref="K121:L121"/>
    <mergeCell ref="D120:E120"/>
    <mergeCell ref="F120:H120"/>
    <mergeCell ref="D127:F127"/>
    <mergeCell ref="D119:E119"/>
    <mergeCell ref="F119:H119"/>
    <mergeCell ref="I119:J119"/>
    <mergeCell ref="M119:N119"/>
    <mergeCell ref="K119:L119"/>
    <mergeCell ref="M117:N117"/>
    <mergeCell ref="D117:E117"/>
    <mergeCell ref="F117:H117"/>
  </mergeCells>
  <printOptions horizontalCentered="1"/>
  <pageMargins left="0.51" right="0.2" top="0.58" bottom="0.5" header="0.29" footer="0.25"/>
  <pageSetup blackAndWhite="1" fitToHeight="5" fitToWidth="1" horizontalDpi="600" verticalDpi="600" orientation="portrait" paperSize="9" scale="77" r:id="rId4"/>
  <headerFooter alignWithMargins="0">
    <oddFooter>&amp;L&amp;"Arial Cyr,курсив"&amp;8&amp;X&amp;Z&amp;F**&amp;A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29" sqref="E29"/>
    </sheetView>
  </sheetViews>
  <sheetFormatPr defaultColWidth="9.00390625" defaultRowHeight="12.75"/>
  <cols>
    <col min="1" max="1" width="49.625" style="215" customWidth="1"/>
    <col min="2" max="2" width="5.00390625" style="215" customWidth="1"/>
    <col min="3" max="3" width="23.125" style="211" customWidth="1"/>
    <col min="4" max="5" width="23.125" style="215" customWidth="1"/>
    <col min="6" max="6" width="9.75390625" style="215" customWidth="1"/>
    <col min="7" max="16384" width="9.125" style="215" customWidth="1"/>
  </cols>
  <sheetData>
    <row r="1" spans="1:7" ht="10.5" customHeight="1">
      <c r="A1" s="209"/>
      <c r="B1" s="210"/>
      <c r="D1" s="212"/>
      <c r="E1" s="213"/>
      <c r="F1" s="213"/>
      <c r="G1" s="214"/>
    </row>
    <row r="2" spans="1:7" ht="13.5" customHeight="1">
      <c r="A2" s="216"/>
      <c r="B2" s="217"/>
      <c r="C2" s="218" t="s">
        <v>292</v>
      </c>
      <c r="D2" s="219"/>
      <c r="E2" s="220" t="s">
        <v>293</v>
      </c>
      <c r="F2" s="213"/>
      <c r="G2" s="214"/>
    </row>
    <row r="3" spans="1:7" ht="13.5" customHeight="1">
      <c r="A3" s="221"/>
      <c r="B3" s="222"/>
      <c r="D3" s="223"/>
      <c r="E3" s="224"/>
      <c r="F3" s="213"/>
      <c r="G3" s="214"/>
    </row>
    <row r="4" spans="1:7" ht="35.25" customHeight="1">
      <c r="A4" s="225" t="s">
        <v>224</v>
      </c>
      <c r="B4" s="225" t="s">
        <v>225</v>
      </c>
      <c r="C4" s="226" t="s">
        <v>226</v>
      </c>
      <c r="D4" s="227" t="s">
        <v>219</v>
      </c>
      <c r="E4" s="227" t="s">
        <v>220</v>
      </c>
      <c r="F4" s="228"/>
      <c r="G4" s="214"/>
    </row>
    <row r="5" spans="1:7" ht="131.25" customHeight="1">
      <c r="A5" s="229"/>
      <c r="B5" s="229"/>
      <c r="C5" s="230"/>
      <c r="D5" s="231" t="s">
        <v>227</v>
      </c>
      <c r="E5" s="231" t="s">
        <v>227</v>
      </c>
      <c r="F5" s="228"/>
      <c r="G5" s="214"/>
    </row>
    <row r="6" spans="1:7" ht="11.25" customHeight="1" thickBot="1">
      <c r="A6" s="231" t="s">
        <v>228</v>
      </c>
      <c r="B6" s="231" t="s">
        <v>205</v>
      </c>
      <c r="C6" s="232" t="s">
        <v>206</v>
      </c>
      <c r="D6" s="233" t="s">
        <v>294</v>
      </c>
      <c r="E6" s="233" t="s">
        <v>295</v>
      </c>
      <c r="F6" s="228"/>
      <c r="G6" s="214"/>
    </row>
    <row r="7" spans="1:7" ht="51.75" customHeight="1">
      <c r="A7" s="234" t="s">
        <v>229</v>
      </c>
      <c r="B7" s="235" t="s">
        <v>230</v>
      </c>
      <c r="C7" s="236" t="s">
        <v>223</v>
      </c>
      <c r="D7" s="237">
        <v>226259.24</v>
      </c>
      <c r="E7" s="237">
        <v>-3342855.33</v>
      </c>
      <c r="F7" s="238"/>
      <c r="G7" s="214"/>
    </row>
    <row r="8" spans="1:7" ht="19.5" customHeight="1">
      <c r="A8" s="239" t="s">
        <v>231</v>
      </c>
      <c r="B8" s="240"/>
      <c r="C8" s="241"/>
      <c r="D8" s="242"/>
      <c r="E8" s="243"/>
      <c r="F8" s="238"/>
      <c r="G8" s="214"/>
    </row>
    <row r="9" spans="1:7" ht="39.75" customHeight="1">
      <c r="A9" s="244" t="s">
        <v>232</v>
      </c>
      <c r="B9" s="245" t="s">
        <v>233</v>
      </c>
      <c r="C9" s="246" t="s">
        <v>223</v>
      </c>
      <c r="D9" s="247">
        <v>170000</v>
      </c>
      <c r="E9" s="247">
        <v>170000</v>
      </c>
      <c r="F9" s="238"/>
      <c r="G9" s="214"/>
    </row>
    <row r="10" spans="1:7" ht="12.75" customHeight="1">
      <c r="A10" s="248" t="s">
        <v>222</v>
      </c>
      <c r="B10" s="240"/>
      <c r="C10" s="241"/>
      <c r="D10" s="242"/>
      <c r="E10" s="249"/>
      <c r="F10" s="238"/>
      <c r="G10" s="214"/>
    </row>
    <row r="11" spans="1:7" ht="23.25">
      <c r="A11" s="250" t="s">
        <v>234</v>
      </c>
      <c r="B11" s="251" t="s">
        <v>233</v>
      </c>
      <c r="C11" s="252" t="s">
        <v>235</v>
      </c>
      <c r="D11" s="247">
        <v>170000</v>
      </c>
      <c r="E11" s="253">
        <v>170000</v>
      </c>
      <c r="F11" s="238"/>
      <c r="G11" s="214"/>
    </row>
    <row r="12" spans="1:7" ht="34.5">
      <c r="A12" s="250" t="s">
        <v>236</v>
      </c>
      <c r="B12" s="251" t="s">
        <v>233</v>
      </c>
      <c r="C12" s="252" t="s">
        <v>237</v>
      </c>
      <c r="D12" s="247">
        <v>170000</v>
      </c>
      <c r="E12" s="237">
        <v>170000</v>
      </c>
      <c r="F12" s="238"/>
      <c r="G12" s="214"/>
    </row>
    <row r="13" spans="1:7" ht="34.5">
      <c r="A13" s="250" t="s">
        <v>296</v>
      </c>
      <c r="B13" s="251" t="s">
        <v>233</v>
      </c>
      <c r="C13" s="252" t="s">
        <v>297</v>
      </c>
      <c r="D13" s="247">
        <v>170000</v>
      </c>
      <c r="E13" s="237">
        <v>170000</v>
      </c>
      <c r="F13" s="238"/>
      <c r="G13" s="214"/>
    </row>
    <row r="14" spans="1:7" ht="34.5">
      <c r="A14" s="250" t="s">
        <v>298</v>
      </c>
      <c r="B14" s="251" t="s">
        <v>233</v>
      </c>
      <c r="C14" s="252" t="s">
        <v>299</v>
      </c>
      <c r="D14" s="247">
        <v>170000</v>
      </c>
      <c r="E14" s="237">
        <v>170000</v>
      </c>
      <c r="F14" s="238"/>
      <c r="G14" s="214"/>
    </row>
    <row r="15" spans="1:7" ht="24.75" customHeight="1">
      <c r="A15" s="244" t="s">
        <v>238</v>
      </c>
      <c r="B15" s="245" t="s">
        <v>239</v>
      </c>
      <c r="C15" s="246" t="s">
        <v>223</v>
      </c>
      <c r="D15" s="247" t="s">
        <v>221</v>
      </c>
      <c r="E15" s="247" t="s">
        <v>221</v>
      </c>
      <c r="F15" s="238"/>
      <c r="G15" s="214"/>
    </row>
    <row r="16" spans="1:7" ht="15" customHeight="1">
      <c r="A16" s="248" t="s">
        <v>222</v>
      </c>
      <c r="B16" s="240"/>
      <c r="C16" s="241"/>
      <c r="D16" s="242"/>
      <c r="E16" s="242"/>
      <c r="F16" s="238"/>
      <c r="G16" s="214"/>
    </row>
    <row r="17" spans="1:7" ht="24.75" customHeight="1">
      <c r="A17" s="244" t="s">
        <v>240</v>
      </c>
      <c r="B17" s="245" t="s">
        <v>241</v>
      </c>
      <c r="C17" s="246" t="s">
        <v>223</v>
      </c>
      <c r="D17" s="247">
        <v>56259.24</v>
      </c>
      <c r="E17" s="247">
        <v>-3512855.33</v>
      </c>
      <c r="F17" s="238"/>
      <c r="G17" s="214"/>
    </row>
    <row r="18" spans="1:7" ht="23.25">
      <c r="A18" s="250" t="s">
        <v>242</v>
      </c>
      <c r="B18" s="251" t="s">
        <v>241</v>
      </c>
      <c r="C18" s="252" t="s">
        <v>243</v>
      </c>
      <c r="D18" s="247">
        <v>56259.24</v>
      </c>
      <c r="E18" s="237">
        <v>-3512855.33</v>
      </c>
      <c r="F18" s="238"/>
      <c r="G18" s="214"/>
    </row>
    <row r="19" spans="1:7" ht="24.75" customHeight="1">
      <c r="A19" s="244" t="s">
        <v>244</v>
      </c>
      <c r="B19" s="245" t="s">
        <v>245</v>
      </c>
      <c r="C19" s="246" t="s">
        <v>223</v>
      </c>
      <c r="D19" s="247">
        <v>-17824381.19</v>
      </c>
      <c r="E19" s="237">
        <v>-18110391.96</v>
      </c>
      <c r="F19" s="238"/>
      <c r="G19" s="214"/>
    </row>
    <row r="20" spans="1:7" ht="15">
      <c r="A20" s="250" t="s">
        <v>246</v>
      </c>
      <c r="B20" s="251" t="s">
        <v>245</v>
      </c>
      <c r="C20" s="252" t="s">
        <v>247</v>
      </c>
      <c r="D20" s="247">
        <v>-17824381.19</v>
      </c>
      <c r="E20" s="237">
        <v>-18110391.96</v>
      </c>
      <c r="F20" s="238"/>
      <c r="G20" s="214"/>
    </row>
    <row r="21" spans="1:7" ht="23.25">
      <c r="A21" s="250" t="s">
        <v>248</v>
      </c>
      <c r="B21" s="251" t="s">
        <v>245</v>
      </c>
      <c r="C21" s="252" t="s">
        <v>249</v>
      </c>
      <c r="D21" s="247">
        <v>-17824381.19</v>
      </c>
      <c r="E21" s="237">
        <v>-18110391.96</v>
      </c>
      <c r="F21" s="238"/>
      <c r="G21" s="214"/>
    </row>
    <row r="22" spans="1:7" ht="23.25">
      <c r="A22" s="250" t="s">
        <v>250</v>
      </c>
      <c r="B22" s="251" t="s">
        <v>245</v>
      </c>
      <c r="C22" s="252" t="s">
        <v>251</v>
      </c>
      <c r="D22" s="247">
        <v>-17824381.19</v>
      </c>
      <c r="E22" s="237">
        <v>-18110391.96</v>
      </c>
      <c r="F22" s="238"/>
      <c r="G22" s="214"/>
    </row>
    <row r="23" spans="1:7" ht="24.75" customHeight="1">
      <c r="A23" s="244" t="s">
        <v>252</v>
      </c>
      <c r="B23" s="245" t="s">
        <v>253</v>
      </c>
      <c r="C23" s="246" t="s">
        <v>223</v>
      </c>
      <c r="D23" s="247">
        <v>17880640.43</v>
      </c>
      <c r="E23" s="237">
        <v>14597536.63</v>
      </c>
      <c r="F23" s="238"/>
      <c r="G23" s="214"/>
    </row>
    <row r="24" spans="1:7" ht="15">
      <c r="A24" s="250" t="s">
        <v>254</v>
      </c>
      <c r="B24" s="251" t="s">
        <v>253</v>
      </c>
      <c r="C24" s="252" t="s">
        <v>255</v>
      </c>
      <c r="D24" s="247">
        <v>17880640.43</v>
      </c>
      <c r="E24" s="237">
        <v>14597536.63</v>
      </c>
      <c r="F24" s="238"/>
      <c r="G24" s="214"/>
    </row>
    <row r="25" spans="1:7" ht="23.25">
      <c r="A25" s="250" t="s">
        <v>256</v>
      </c>
      <c r="B25" s="251" t="s">
        <v>253</v>
      </c>
      <c r="C25" s="252" t="s">
        <v>257</v>
      </c>
      <c r="D25" s="247">
        <v>17880640.43</v>
      </c>
      <c r="E25" s="237">
        <v>14597536.63</v>
      </c>
      <c r="F25" s="238"/>
      <c r="G25" s="214"/>
    </row>
    <row r="26" spans="1:7" ht="23.25">
      <c r="A26" s="250" t="s">
        <v>258</v>
      </c>
      <c r="B26" s="251" t="s">
        <v>253</v>
      </c>
      <c r="C26" s="252" t="s">
        <v>259</v>
      </c>
      <c r="D26" s="247">
        <v>17880640.43</v>
      </c>
      <c r="E26" s="237">
        <v>14597536.63</v>
      </c>
      <c r="F26" s="238"/>
      <c r="G26" s="214"/>
    </row>
    <row r="27" spans="1:7" ht="15" hidden="1">
      <c r="A27" s="254"/>
      <c r="B27" s="255"/>
      <c r="C27" s="256"/>
      <c r="D27" s="257"/>
      <c r="E27" s="257"/>
      <c r="F27" s="213" t="s">
        <v>260</v>
      </c>
      <c r="G27" s="214"/>
    </row>
    <row r="29" ht="15">
      <c r="E29" s="274"/>
    </row>
  </sheetData>
  <sheetProtection/>
  <mergeCells count="3"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horizontalDpi="600" verticalDpi="600" orientation="landscape" paperSize="9" scale="45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admin3</cp:lastModifiedBy>
  <cp:lastPrinted>2018-03-20T17:37:09Z</cp:lastPrinted>
  <dcterms:created xsi:type="dcterms:W3CDTF">2014-02-05T03:55:08Z</dcterms:created>
  <dcterms:modified xsi:type="dcterms:W3CDTF">2019-04-29T10:21:41Z</dcterms:modified>
  <cp:category/>
  <cp:version/>
  <cp:contentType/>
  <cp:contentStatus/>
</cp:coreProperties>
</file>